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PRORAČUN\"/>
    </mc:Choice>
  </mc:AlternateContent>
  <xr:revisionPtr revIDLastSave="0" documentId="13_ncr:1_{A2C86E5C-7542-4A7B-94CE-17E19C3542AC}" xr6:coauthVersionLast="47" xr6:coauthVersionMax="47" xr10:uidLastSave="{00000000-0000-0000-0000-000000000000}"/>
  <bookViews>
    <workbookView xWindow="-120" yWindow="-120" windowWidth="29040" windowHeight="15720" xr2:uid="{1BE0F17D-46A9-4DFF-9F62-6C4AD17E7B9B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3" i="1" l="1"/>
  <c r="H202" i="1"/>
  <c r="H201" i="1"/>
  <c r="H200" i="1"/>
  <c r="H199" i="1"/>
  <c r="J206" i="1"/>
  <c r="H206" i="1"/>
  <c r="J205" i="1"/>
  <c r="H205" i="1"/>
  <c r="J204" i="1"/>
  <c r="H204" i="1"/>
  <c r="J203" i="1"/>
  <c r="J202" i="1"/>
  <c r="J201" i="1"/>
  <c r="J200" i="1"/>
  <c r="J199" i="1"/>
  <c r="J198" i="1"/>
  <c r="F206" i="1"/>
  <c r="F205" i="1"/>
  <c r="F204" i="1"/>
  <c r="F203" i="1"/>
  <c r="F202" i="1"/>
  <c r="F201" i="1"/>
  <c r="F200" i="1"/>
  <c r="F199" i="1"/>
  <c r="F198" i="1"/>
  <c r="N207" i="1"/>
  <c r="L207" i="1"/>
  <c r="H153" i="1"/>
  <c r="F46" i="2"/>
  <c r="C45" i="2"/>
  <c r="C44" i="2"/>
  <c r="C38" i="2"/>
  <c r="J136" i="1"/>
  <c r="BB31" i="2"/>
  <c r="AS31" i="2"/>
  <c r="AJ31" i="2"/>
  <c r="AA31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T31" i="2" s="1"/>
  <c r="BN30" i="2"/>
  <c r="BM30" i="2"/>
  <c r="BL30" i="2"/>
  <c r="BK30" i="2"/>
  <c r="BJ30" i="2"/>
  <c r="BI30" i="2"/>
  <c r="BH30" i="2"/>
  <c r="C42" i="2" s="1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C39" i="2" s="1"/>
  <c r="K30" i="2"/>
  <c r="J30" i="2"/>
  <c r="I30" i="2"/>
  <c r="H30" i="2"/>
  <c r="G30" i="2"/>
  <c r="F30" i="2"/>
  <c r="E30" i="2"/>
  <c r="D30" i="2"/>
  <c r="C30" i="2"/>
  <c r="B30" i="2"/>
  <c r="A30" i="2"/>
  <c r="J23" i="2"/>
  <c r="A5" i="2"/>
  <c r="N104" i="1"/>
  <c r="L104" i="1"/>
  <c r="J104" i="1"/>
  <c r="H104" i="1"/>
  <c r="N103" i="1"/>
  <c r="L103" i="1"/>
  <c r="J103" i="1"/>
  <c r="H103" i="1"/>
  <c r="N102" i="1"/>
  <c r="L102" i="1"/>
  <c r="J102" i="1"/>
  <c r="H102" i="1"/>
  <c r="N101" i="1"/>
  <c r="L101" i="1"/>
  <c r="J101" i="1"/>
  <c r="H101" i="1"/>
  <c r="N100" i="1"/>
  <c r="L100" i="1"/>
  <c r="J100" i="1"/>
  <c r="H100" i="1"/>
  <c r="N99" i="1"/>
  <c r="L99" i="1"/>
  <c r="J99" i="1"/>
  <c r="H99" i="1"/>
  <c r="N98" i="1"/>
  <c r="L98" i="1"/>
  <c r="J98" i="1"/>
  <c r="H98" i="1"/>
  <c r="F104" i="1"/>
  <c r="F103" i="1"/>
  <c r="F102" i="1"/>
  <c r="F101" i="1"/>
  <c r="F100" i="1"/>
  <c r="F99" i="1"/>
  <c r="F98" i="1"/>
  <c r="H82" i="1"/>
  <c r="F181" i="1"/>
  <c r="F172" i="1"/>
  <c r="F158" i="1"/>
  <c r="F155" i="1"/>
  <c r="F153" i="1"/>
  <c r="F150" i="1"/>
  <c r="F145" i="1"/>
  <c r="F136" i="1"/>
  <c r="F131" i="1"/>
  <c r="H252" i="1"/>
  <c r="F252" i="1"/>
  <c r="H251" i="1"/>
  <c r="F251" i="1"/>
  <c r="H250" i="1"/>
  <c r="F250" i="1"/>
  <c r="H249" i="1"/>
  <c r="F249" i="1"/>
  <c r="H247" i="1"/>
  <c r="F247" i="1"/>
  <c r="H246" i="1"/>
  <c r="F246" i="1"/>
  <c r="H243" i="1"/>
  <c r="F243" i="1"/>
  <c r="H242" i="1"/>
  <c r="F242" i="1"/>
  <c r="H241" i="1"/>
  <c r="F241" i="1"/>
  <c r="H240" i="1"/>
  <c r="F240" i="1"/>
  <c r="H238" i="1"/>
  <c r="F238" i="1"/>
  <c r="H235" i="1"/>
  <c r="F235" i="1"/>
  <c r="H234" i="1"/>
  <c r="F234" i="1"/>
  <c r="H233" i="1"/>
  <c r="F233" i="1"/>
  <c r="H231" i="1"/>
  <c r="F231" i="1"/>
  <c r="H230" i="1"/>
  <c r="F230" i="1"/>
  <c r="H228" i="1"/>
  <c r="F228" i="1"/>
  <c r="H227" i="1"/>
  <c r="F227" i="1"/>
  <c r="H225" i="1"/>
  <c r="F225" i="1"/>
  <c r="H223" i="1"/>
  <c r="F223" i="1"/>
  <c r="H222" i="1"/>
  <c r="F222" i="1"/>
  <c r="H221" i="1"/>
  <c r="F221" i="1"/>
  <c r="H218" i="1"/>
  <c r="F218" i="1"/>
  <c r="H217" i="1"/>
  <c r="F217" i="1"/>
  <c r="H214" i="1"/>
  <c r="F214" i="1"/>
  <c r="H213" i="1"/>
  <c r="F213" i="1"/>
  <c r="J207" i="1" l="1"/>
  <c r="F207" i="1"/>
  <c r="I31" i="2"/>
  <c r="C37" i="2"/>
  <c r="CC31" i="2"/>
  <c r="C41" i="2"/>
  <c r="R31" i="2"/>
  <c r="BK31" i="2"/>
  <c r="CL31" i="2"/>
  <c r="C43" i="2"/>
  <c r="C40" i="2"/>
  <c r="F105" i="1"/>
  <c r="H105" i="1"/>
  <c r="L105" i="1"/>
  <c r="J105" i="1"/>
  <c r="N105" i="1"/>
  <c r="F130" i="1"/>
  <c r="H497" i="1"/>
  <c r="H759" i="1"/>
  <c r="F759" i="1"/>
  <c r="H750" i="1"/>
  <c r="F750" i="1"/>
  <c r="H738" i="1"/>
  <c r="F738" i="1"/>
  <c r="H731" i="1"/>
  <c r="F731" i="1"/>
  <c r="H725" i="1"/>
  <c r="F725" i="1"/>
  <c r="H719" i="1"/>
  <c r="F719" i="1"/>
  <c r="H712" i="1"/>
  <c r="F712" i="1"/>
  <c r="H706" i="1"/>
  <c r="F706" i="1"/>
  <c r="H698" i="1"/>
  <c r="F698" i="1"/>
  <c r="H692" i="1"/>
  <c r="F692" i="1"/>
  <c r="H687" i="1"/>
  <c r="F687" i="1"/>
  <c r="H681" i="1"/>
  <c r="F681" i="1"/>
  <c r="H674" i="1"/>
  <c r="F674" i="1"/>
  <c r="H665" i="1"/>
  <c r="F665" i="1"/>
  <c r="H660" i="1"/>
  <c r="F660" i="1"/>
  <c r="H650" i="1"/>
  <c r="F650" i="1"/>
  <c r="H644" i="1"/>
  <c r="F644" i="1"/>
  <c r="H640" i="1"/>
  <c r="F640" i="1"/>
  <c r="H638" i="1"/>
  <c r="F638" i="1"/>
  <c r="H632" i="1"/>
  <c r="F632" i="1"/>
  <c r="H627" i="1"/>
  <c r="F627" i="1"/>
  <c r="H621" i="1"/>
  <c r="F621" i="1"/>
  <c r="J240" i="1"/>
  <c r="N172" i="1"/>
  <c r="L172" i="1"/>
  <c r="J172" i="1"/>
  <c r="H172" i="1"/>
  <c r="N607" i="1"/>
  <c r="L607" i="1"/>
  <c r="J607" i="1"/>
  <c r="H607" i="1"/>
  <c r="F607" i="1"/>
  <c r="H614" i="1"/>
  <c r="F614" i="1"/>
  <c r="H604" i="1"/>
  <c r="F604" i="1"/>
  <c r="H597" i="1"/>
  <c r="F597" i="1"/>
  <c r="H593" i="1"/>
  <c r="F593" i="1"/>
  <c r="H589" i="1"/>
  <c r="F589" i="1"/>
  <c r="H583" i="1"/>
  <c r="F583" i="1"/>
  <c r="H574" i="1"/>
  <c r="F574" i="1"/>
  <c r="H570" i="1"/>
  <c r="F570" i="1"/>
  <c r="H566" i="1"/>
  <c r="F566" i="1"/>
  <c r="H561" i="1"/>
  <c r="F561" i="1"/>
  <c r="H556" i="1"/>
  <c r="F556" i="1"/>
  <c r="H553" i="1"/>
  <c r="F553" i="1"/>
  <c r="H549" i="1"/>
  <c r="F549" i="1"/>
  <c r="H544" i="1"/>
  <c r="F544" i="1"/>
  <c r="H540" i="1"/>
  <c r="F540" i="1"/>
  <c r="H536" i="1"/>
  <c r="F536" i="1"/>
  <c r="H529" i="1"/>
  <c r="F529" i="1"/>
  <c r="H524" i="1"/>
  <c r="F524" i="1"/>
  <c r="H522" i="1"/>
  <c r="F522" i="1"/>
  <c r="H517" i="1"/>
  <c r="F517" i="1"/>
  <c r="H514" i="1"/>
  <c r="F514" i="1"/>
  <c r="H505" i="1"/>
  <c r="F505" i="1"/>
  <c r="H499" i="1"/>
  <c r="F499" i="1"/>
  <c r="F497" i="1"/>
  <c r="H492" i="1"/>
  <c r="F492" i="1"/>
  <c r="H488" i="1"/>
  <c r="F488" i="1"/>
  <c r="H484" i="1"/>
  <c r="F484" i="1"/>
  <c r="H482" i="1"/>
  <c r="F482" i="1"/>
  <c r="H475" i="1"/>
  <c r="F475" i="1"/>
  <c r="H470" i="1"/>
  <c r="F470" i="1"/>
  <c r="H465" i="1"/>
  <c r="F465" i="1"/>
  <c r="H460" i="1"/>
  <c r="F460" i="1"/>
  <c r="H452" i="1"/>
  <c r="F452" i="1"/>
  <c r="H446" i="1"/>
  <c r="F446" i="1"/>
  <c r="H443" i="1"/>
  <c r="F443" i="1"/>
  <c r="H436" i="1"/>
  <c r="F436" i="1"/>
  <c r="H434" i="1"/>
  <c r="F434" i="1"/>
  <c r="H428" i="1"/>
  <c r="F428" i="1"/>
  <c r="J428" i="1"/>
  <c r="H423" i="1"/>
  <c r="F423" i="1"/>
  <c r="H421" i="1"/>
  <c r="F421" i="1"/>
  <c r="H415" i="1"/>
  <c r="F415" i="1"/>
  <c r="H411" i="1"/>
  <c r="F411" i="1"/>
  <c r="H404" i="1"/>
  <c r="F404" i="1"/>
  <c r="H402" i="1"/>
  <c r="F402" i="1"/>
  <c r="H398" i="1"/>
  <c r="F398" i="1"/>
  <c r="H396" i="1"/>
  <c r="F396" i="1"/>
  <c r="H389" i="1"/>
  <c r="F389" i="1"/>
  <c r="H387" i="1"/>
  <c r="F387" i="1"/>
  <c r="H380" i="1"/>
  <c r="F380" i="1"/>
  <c r="H378" i="1"/>
  <c r="F378" i="1"/>
  <c r="H372" i="1"/>
  <c r="F372" i="1"/>
  <c r="H365" i="1"/>
  <c r="F365" i="1"/>
  <c r="H363" i="1"/>
  <c r="F363" i="1"/>
  <c r="H355" i="1"/>
  <c r="F355" i="1"/>
  <c r="H346" i="1"/>
  <c r="F346" i="1"/>
  <c r="H344" i="1"/>
  <c r="F344" i="1"/>
  <c r="H340" i="1"/>
  <c r="F340" i="1"/>
  <c r="H334" i="1"/>
  <c r="F334" i="1"/>
  <c r="H328" i="1"/>
  <c r="F328" i="1"/>
  <c r="H326" i="1"/>
  <c r="F326" i="1"/>
  <c r="H318" i="1"/>
  <c r="F318" i="1"/>
  <c r="H314" i="1"/>
  <c r="F314" i="1"/>
  <c r="H310" i="1"/>
  <c r="F310" i="1"/>
  <c r="H306" i="1"/>
  <c r="F306" i="1"/>
  <c r="H301" i="1"/>
  <c r="F301" i="1"/>
  <c r="H296" i="1"/>
  <c r="F296" i="1"/>
  <c r="H288" i="1"/>
  <c r="F288" i="1"/>
  <c r="H284" i="1"/>
  <c r="F284" i="1"/>
  <c r="C46" i="2" l="1"/>
  <c r="D33" i="2"/>
  <c r="F551" i="1"/>
  <c r="F494" i="1"/>
  <c r="H551" i="1"/>
  <c r="H494" i="1"/>
  <c r="F600" i="1"/>
  <c r="H181" i="1"/>
  <c r="H166" i="1"/>
  <c r="F166" i="1"/>
  <c r="F165" i="1" s="1"/>
  <c r="F189" i="1" s="1"/>
  <c r="H158" i="1"/>
  <c r="H159" i="1" s="1"/>
  <c r="H198" i="1" s="1"/>
  <c r="H207" i="1" s="1"/>
  <c r="H155" i="1"/>
  <c r="H150" i="1"/>
  <c r="H145" i="1"/>
  <c r="H136" i="1"/>
  <c r="H131" i="1"/>
  <c r="N301" i="1"/>
  <c r="L301" i="1"/>
  <c r="J301" i="1"/>
  <c r="J181" i="1"/>
  <c r="J166" i="1"/>
  <c r="N153" i="1"/>
  <c r="L153" i="1"/>
  <c r="J153" i="1"/>
  <c r="N158" i="1"/>
  <c r="L158" i="1"/>
  <c r="J158" i="1"/>
  <c r="J155" i="1"/>
  <c r="J145" i="1"/>
  <c r="J150" i="1"/>
  <c r="N136" i="1"/>
  <c r="L136" i="1"/>
  <c r="N222" i="1"/>
  <c r="L222" i="1"/>
  <c r="J222" i="1"/>
  <c r="N233" i="1"/>
  <c r="L233" i="1"/>
  <c r="J233" i="1"/>
  <c r="N241" i="1"/>
  <c r="L241" i="1"/>
  <c r="J241" i="1"/>
  <c r="N744" i="1"/>
  <c r="N742" i="1" s="1"/>
  <c r="N741" i="1" s="1"/>
  <c r="L744" i="1"/>
  <c r="L742" i="1" s="1"/>
  <c r="L741" i="1" s="1"/>
  <c r="J744" i="1"/>
  <c r="J742" i="1" s="1"/>
  <c r="J741" i="1" s="1"/>
  <c r="H744" i="1"/>
  <c r="H742" i="1" s="1"/>
  <c r="H741" i="1" s="1"/>
  <c r="F744" i="1"/>
  <c r="F742" i="1" s="1"/>
  <c r="F741" i="1" s="1"/>
  <c r="H130" i="1" l="1"/>
  <c r="N223" i="1"/>
  <c r="L223" i="1"/>
  <c r="J223" i="1"/>
  <c r="N150" i="1"/>
  <c r="L150" i="1"/>
  <c r="N654" i="1"/>
  <c r="L654" i="1"/>
  <c r="H654" i="1"/>
  <c r="F654" i="1"/>
  <c r="J654" i="1"/>
  <c r="J238" i="1"/>
  <c r="N556" i="1"/>
  <c r="L556" i="1"/>
  <c r="J556" i="1"/>
  <c r="J328" i="1" l="1"/>
  <c r="L231" i="1"/>
  <c r="N638" i="1"/>
  <c r="N181" i="1"/>
  <c r="N166" i="1"/>
  <c r="N155" i="1"/>
  <c r="N145" i="1"/>
  <c r="J231" i="1"/>
  <c r="N499" i="1"/>
  <c r="L499" i="1"/>
  <c r="J499" i="1"/>
  <c r="N497" i="1"/>
  <c r="L497" i="1"/>
  <c r="J497" i="1"/>
  <c r="N470" i="1"/>
  <c r="N467" i="1" s="1"/>
  <c r="L470" i="1"/>
  <c r="L467" i="1" s="1"/>
  <c r="J470" i="1"/>
  <c r="J467" i="1" s="1"/>
  <c r="H467" i="1"/>
  <c r="F467" i="1"/>
  <c r="J221" i="1"/>
  <c r="N221" i="1"/>
  <c r="L221" i="1"/>
  <c r="N246" i="1"/>
  <c r="L246" i="1"/>
  <c r="J246" i="1"/>
  <c r="N227" i="1"/>
  <c r="L227" i="1"/>
  <c r="J227" i="1"/>
  <c r="L155" i="1"/>
  <c r="L638" i="1"/>
  <c r="J638" i="1"/>
  <c r="J82" i="1"/>
  <c r="L494" i="1" l="1"/>
  <c r="N494" i="1"/>
  <c r="J494" i="1"/>
  <c r="N665" i="1"/>
  <c r="N663" i="1" s="1"/>
  <c r="N662" i="1" s="1"/>
  <c r="L665" i="1"/>
  <c r="L663" i="1" s="1"/>
  <c r="L662" i="1" s="1"/>
  <c r="J665" i="1"/>
  <c r="J663" i="1" s="1"/>
  <c r="J662" i="1" s="1"/>
  <c r="H663" i="1"/>
  <c r="H662" i="1" s="1"/>
  <c r="F663" i="1"/>
  <c r="F662" i="1" s="1"/>
  <c r="N522" i="1"/>
  <c r="N252" i="1"/>
  <c r="L252" i="1"/>
  <c r="N251" i="1"/>
  <c r="L251" i="1"/>
  <c r="N250" i="1"/>
  <c r="L250" i="1"/>
  <c r="N249" i="1"/>
  <c r="L249" i="1"/>
  <c r="N247" i="1"/>
  <c r="L247" i="1"/>
  <c r="N243" i="1"/>
  <c r="L243" i="1"/>
  <c r="N242" i="1"/>
  <c r="L242" i="1"/>
  <c r="N240" i="1"/>
  <c r="L240" i="1"/>
  <c r="N238" i="1"/>
  <c r="L238" i="1"/>
  <c r="N235" i="1"/>
  <c r="L235" i="1"/>
  <c r="N234" i="1"/>
  <c r="L234" i="1"/>
  <c r="N231" i="1"/>
  <c r="N230" i="1"/>
  <c r="L230" i="1"/>
  <c r="N228" i="1"/>
  <c r="L228" i="1"/>
  <c r="N225" i="1"/>
  <c r="L225" i="1"/>
  <c r="N218" i="1"/>
  <c r="L218" i="1"/>
  <c r="N217" i="1"/>
  <c r="L217" i="1"/>
  <c r="N214" i="1"/>
  <c r="L214" i="1"/>
  <c r="N213" i="1"/>
  <c r="L213" i="1"/>
  <c r="L181" i="1"/>
  <c r="L166" i="1"/>
  <c r="L145" i="1"/>
  <c r="N131" i="1"/>
  <c r="N130" i="1" s="1"/>
  <c r="L131" i="1"/>
  <c r="J252" i="1"/>
  <c r="J251" i="1"/>
  <c r="J250" i="1"/>
  <c r="J249" i="1"/>
  <c r="J247" i="1"/>
  <c r="J243" i="1"/>
  <c r="J242" i="1"/>
  <c r="J235" i="1"/>
  <c r="J234" i="1"/>
  <c r="J230" i="1"/>
  <c r="J228" i="1"/>
  <c r="J225" i="1"/>
  <c r="J218" i="1"/>
  <c r="J217" i="1"/>
  <c r="J214" i="1"/>
  <c r="J213" i="1"/>
  <c r="J131" i="1"/>
  <c r="J130" i="1" s="1"/>
  <c r="N738" i="1"/>
  <c r="L738" i="1"/>
  <c r="J738" i="1"/>
  <c r="L522" i="1"/>
  <c r="J522" i="1"/>
  <c r="J446" i="1"/>
  <c r="J443" i="1"/>
  <c r="N652" i="1"/>
  <c r="L652" i="1"/>
  <c r="J652" i="1"/>
  <c r="H652" i="1"/>
  <c r="F652" i="1"/>
  <c r="N553" i="1"/>
  <c r="N551" i="1" s="1"/>
  <c r="L553" i="1"/>
  <c r="L551" i="1" s="1"/>
  <c r="J553" i="1"/>
  <c r="J551" i="1" s="1"/>
  <c r="N514" i="1"/>
  <c r="L514" i="1"/>
  <c r="J514" i="1"/>
  <c r="N443" i="1"/>
  <c r="L443" i="1"/>
  <c r="H439" i="1"/>
  <c r="N604" i="1"/>
  <c r="L604" i="1"/>
  <c r="J604" i="1"/>
  <c r="L130" i="1" l="1"/>
  <c r="J439" i="1"/>
  <c r="J165" i="1"/>
  <c r="J674" i="1"/>
  <c r="J583" i="1"/>
  <c r="J574" i="1"/>
  <c r="J529" i="1"/>
  <c r="N484" i="1"/>
  <c r="L484" i="1"/>
  <c r="J484" i="1"/>
  <c r="J411" i="1"/>
  <c r="N411" i="1"/>
  <c r="L411" i="1"/>
  <c r="J189" i="1" l="1"/>
  <c r="F280" i="1"/>
  <c r="N328" i="1" l="1"/>
  <c r="L328" i="1"/>
  <c r="L674" i="1"/>
  <c r="N674" i="1"/>
  <c r="N574" i="1"/>
  <c r="L574" i="1"/>
  <c r="N517" i="1"/>
  <c r="L517" i="1"/>
  <c r="J517" i="1"/>
  <c r="N446" i="1"/>
  <c r="L446" i="1"/>
  <c r="N314" i="1"/>
  <c r="N312" i="1" s="1"/>
  <c r="L314" i="1"/>
  <c r="L312" i="1" s="1"/>
  <c r="J314" i="1"/>
  <c r="J312" i="1" s="1"/>
  <c r="H312" i="1"/>
  <c r="F312" i="1"/>
  <c r="N296" i="1"/>
  <c r="L296" i="1"/>
  <c r="J296" i="1"/>
  <c r="N260" i="1"/>
  <c r="L260" i="1"/>
  <c r="J260" i="1"/>
  <c r="H260" i="1"/>
  <c r="N257" i="1"/>
  <c r="L257" i="1"/>
  <c r="J257" i="1"/>
  <c r="H257" i="1"/>
  <c r="F260" i="1"/>
  <c r="F257" i="1"/>
  <c r="N215" i="1"/>
  <c r="L215" i="1"/>
  <c r="J215" i="1"/>
  <c r="H215" i="1"/>
  <c r="F215" i="1"/>
  <c r="N248" i="1"/>
  <c r="L248" i="1"/>
  <c r="J248" i="1"/>
  <c r="H248" i="1"/>
  <c r="F248" i="1"/>
  <c r="N232" i="1"/>
  <c r="L232" i="1"/>
  <c r="J232" i="1"/>
  <c r="H232" i="1"/>
  <c r="F232" i="1"/>
  <c r="N226" i="1"/>
  <c r="L226" i="1"/>
  <c r="J226" i="1"/>
  <c r="H226" i="1"/>
  <c r="N219" i="1"/>
  <c r="L219" i="1"/>
  <c r="J219" i="1"/>
  <c r="H219" i="1"/>
  <c r="F219" i="1"/>
  <c r="F226" i="1"/>
  <c r="N212" i="1"/>
  <c r="L212" i="1"/>
  <c r="J212" i="1"/>
  <c r="H212" i="1"/>
  <c r="F212" i="1"/>
  <c r="N759" i="1" l="1"/>
  <c r="N755" i="1" s="1"/>
  <c r="N754" i="1" s="1"/>
  <c r="N753" i="1" s="1"/>
  <c r="N752" i="1" s="1"/>
  <c r="L759" i="1"/>
  <c r="L755" i="1" s="1"/>
  <c r="L754" i="1" s="1"/>
  <c r="L753" i="1" s="1"/>
  <c r="L752" i="1" s="1"/>
  <c r="J759" i="1"/>
  <c r="J755" i="1" s="1"/>
  <c r="J754" i="1" s="1"/>
  <c r="J753" i="1" s="1"/>
  <c r="J752" i="1" s="1"/>
  <c r="H755" i="1"/>
  <c r="H754" i="1" s="1"/>
  <c r="H753" i="1" s="1"/>
  <c r="H752" i="1" s="1"/>
  <c r="F755" i="1"/>
  <c r="F754" i="1" s="1"/>
  <c r="F753" i="1" s="1"/>
  <c r="F752" i="1" s="1"/>
  <c r="N750" i="1"/>
  <c r="N748" i="1" s="1"/>
  <c r="N747" i="1" s="1"/>
  <c r="N746" i="1" s="1"/>
  <c r="L750" i="1"/>
  <c r="L748" i="1" s="1"/>
  <c r="L747" i="1" s="1"/>
  <c r="L746" i="1" s="1"/>
  <c r="J750" i="1"/>
  <c r="J748" i="1" s="1"/>
  <c r="J747" i="1" s="1"/>
  <c r="J746" i="1" s="1"/>
  <c r="H748" i="1"/>
  <c r="H747" i="1" s="1"/>
  <c r="H746" i="1" s="1"/>
  <c r="F748" i="1"/>
  <c r="F747" i="1" s="1"/>
  <c r="F746" i="1" s="1"/>
  <c r="N733" i="1"/>
  <c r="L733" i="1"/>
  <c r="J733" i="1"/>
  <c r="H733" i="1"/>
  <c r="F733" i="1"/>
  <c r="N731" i="1"/>
  <c r="N728" i="1" s="1"/>
  <c r="L731" i="1"/>
  <c r="L728" i="1" s="1"/>
  <c r="J731" i="1"/>
  <c r="J728" i="1" s="1"/>
  <c r="H728" i="1"/>
  <c r="F728" i="1"/>
  <c r="N725" i="1"/>
  <c r="N722" i="1" s="1"/>
  <c r="L725" i="1"/>
  <c r="L722" i="1" s="1"/>
  <c r="J725" i="1"/>
  <c r="J722" i="1" s="1"/>
  <c r="H722" i="1"/>
  <c r="F722" i="1"/>
  <c r="N719" i="1"/>
  <c r="N717" i="1" s="1"/>
  <c r="L719" i="1"/>
  <c r="L717" i="1" s="1"/>
  <c r="J719" i="1"/>
  <c r="J717" i="1" s="1"/>
  <c r="H717" i="1"/>
  <c r="F717" i="1"/>
  <c r="N712" i="1"/>
  <c r="N710" i="1" s="1"/>
  <c r="N709" i="1" s="1"/>
  <c r="N708" i="1" s="1"/>
  <c r="L712" i="1"/>
  <c r="L710" i="1" s="1"/>
  <c r="L709" i="1" s="1"/>
  <c r="L708" i="1" s="1"/>
  <c r="J712" i="1"/>
  <c r="J710" i="1" s="1"/>
  <c r="J709" i="1" s="1"/>
  <c r="J708" i="1" s="1"/>
  <c r="H710" i="1"/>
  <c r="H709" i="1" s="1"/>
  <c r="H708" i="1" s="1"/>
  <c r="F710" i="1"/>
  <c r="F709" i="1" s="1"/>
  <c r="F708" i="1" s="1"/>
  <c r="N706" i="1"/>
  <c r="N701" i="1" s="1"/>
  <c r="N700" i="1" s="1"/>
  <c r="L706" i="1"/>
  <c r="L701" i="1" s="1"/>
  <c r="L700" i="1" s="1"/>
  <c r="J706" i="1"/>
  <c r="J701" i="1" s="1"/>
  <c r="J700" i="1" s="1"/>
  <c r="H701" i="1"/>
  <c r="H700" i="1" s="1"/>
  <c r="F701" i="1"/>
  <c r="F700" i="1" s="1"/>
  <c r="N698" i="1"/>
  <c r="N695" i="1" s="1"/>
  <c r="N694" i="1" s="1"/>
  <c r="L698" i="1"/>
  <c r="L695" i="1" s="1"/>
  <c r="L694" i="1" s="1"/>
  <c r="J698" i="1"/>
  <c r="J695" i="1" s="1"/>
  <c r="J694" i="1" s="1"/>
  <c r="H695" i="1"/>
  <c r="H694" i="1" s="1"/>
  <c r="F695" i="1"/>
  <c r="F694" i="1" s="1"/>
  <c r="N692" i="1"/>
  <c r="N689" i="1" s="1"/>
  <c r="L692" i="1"/>
  <c r="L689" i="1" s="1"/>
  <c r="J692" i="1"/>
  <c r="J689" i="1" s="1"/>
  <c r="H689" i="1"/>
  <c r="F689" i="1"/>
  <c r="N687" i="1"/>
  <c r="N684" i="1" s="1"/>
  <c r="L687" i="1"/>
  <c r="L684" i="1" s="1"/>
  <c r="J687" i="1"/>
  <c r="J684" i="1" s="1"/>
  <c r="H684" i="1"/>
  <c r="F684" i="1"/>
  <c r="N681" i="1"/>
  <c r="N677" i="1" s="1"/>
  <c r="L681" i="1"/>
  <c r="L677" i="1" s="1"/>
  <c r="J681" i="1"/>
  <c r="J677" i="1" s="1"/>
  <c r="H677" i="1"/>
  <c r="F677" i="1"/>
  <c r="N670" i="1"/>
  <c r="L670" i="1"/>
  <c r="J670" i="1"/>
  <c r="J671" i="1" s="1"/>
  <c r="H670" i="1"/>
  <c r="F670" i="1"/>
  <c r="N660" i="1"/>
  <c r="N657" i="1" s="1"/>
  <c r="N656" i="1" s="1"/>
  <c r="L660" i="1"/>
  <c r="L657" i="1" s="1"/>
  <c r="L656" i="1" s="1"/>
  <c r="J660" i="1"/>
  <c r="J657" i="1" s="1"/>
  <c r="J656" i="1" s="1"/>
  <c r="H657" i="1"/>
  <c r="H656" i="1" s="1"/>
  <c r="F657" i="1"/>
  <c r="F656" i="1" s="1"/>
  <c r="N650" i="1"/>
  <c r="N648" i="1" s="1"/>
  <c r="N647" i="1" s="1"/>
  <c r="L650" i="1"/>
  <c r="L648" i="1" s="1"/>
  <c r="L647" i="1" s="1"/>
  <c r="J650" i="1"/>
  <c r="J648" i="1" s="1"/>
  <c r="J647" i="1" s="1"/>
  <c r="H648" i="1"/>
  <c r="H647" i="1" s="1"/>
  <c r="F648" i="1"/>
  <c r="F647" i="1" s="1"/>
  <c r="N644" i="1"/>
  <c r="N642" i="1" s="1"/>
  <c r="L644" i="1"/>
  <c r="L642" i="1" s="1"/>
  <c r="J644" i="1"/>
  <c r="J642" i="1" s="1"/>
  <c r="H642" i="1"/>
  <c r="F642" i="1"/>
  <c r="N640" i="1"/>
  <c r="N635" i="1" s="1"/>
  <c r="L640" i="1"/>
  <c r="L635" i="1" s="1"/>
  <c r="J640" i="1"/>
  <c r="J635" i="1" s="1"/>
  <c r="H635" i="1"/>
  <c r="F635" i="1"/>
  <c r="N632" i="1"/>
  <c r="L632" i="1"/>
  <c r="L630" i="1" s="1"/>
  <c r="L629" i="1" s="1"/>
  <c r="J632" i="1"/>
  <c r="J630" i="1" s="1"/>
  <c r="J629" i="1" s="1"/>
  <c r="H630" i="1"/>
  <c r="H629" i="1" s="1"/>
  <c r="F630" i="1"/>
  <c r="F629" i="1" s="1"/>
  <c r="N627" i="1"/>
  <c r="N625" i="1" s="1"/>
  <c r="N624" i="1" s="1"/>
  <c r="L627" i="1"/>
  <c r="L625" i="1" s="1"/>
  <c r="L624" i="1" s="1"/>
  <c r="J627" i="1"/>
  <c r="J625" i="1" s="1"/>
  <c r="J624" i="1" s="1"/>
  <c r="H625" i="1"/>
  <c r="H624" i="1" s="1"/>
  <c r="F625" i="1"/>
  <c r="F624" i="1" s="1"/>
  <c r="N621" i="1"/>
  <c r="N617" i="1" s="1"/>
  <c r="N616" i="1" s="1"/>
  <c r="L621" i="1"/>
  <c r="L617" i="1" s="1"/>
  <c r="L616" i="1" s="1"/>
  <c r="J621" i="1"/>
  <c r="J617" i="1" s="1"/>
  <c r="J616" i="1" s="1"/>
  <c r="H617" i="1"/>
  <c r="H616" i="1" s="1"/>
  <c r="F617" i="1"/>
  <c r="F616" i="1" s="1"/>
  <c r="N614" i="1"/>
  <c r="N610" i="1" s="1"/>
  <c r="L614" i="1"/>
  <c r="L610" i="1" s="1"/>
  <c r="J614" i="1"/>
  <c r="J610" i="1" s="1"/>
  <c r="H610" i="1"/>
  <c r="F610" i="1"/>
  <c r="N597" i="1"/>
  <c r="N595" i="1" s="1"/>
  <c r="L597" i="1"/>
  <c r="L595" i="1" s="1"/>
  <c r="J597" i="1"/>
  <c r="J595" i="1" s="1"/>
  <c r="H595" i="1"/>
  <c r="F595" i="1"/>
  <c r="N593" i="1"/>
  <c r="N591" i="1" s="1"/>
  <c r="L593" i="1"/>
  <c r="L591" i="1" s="1"/>
  <c r="J593" i="1"/>
  <c r="J591" i="1" s="1"/>
  <c r="H591" i="1"/>
  <c r="F591" i="1"/>
  <c r="N589" i="1"/>
  <c r="N586" i="1" s="1"/>
  <c r="L589" i="1"/>
  <c r="L586" i="1" s="1"/>
  <c r="J589" i="1"/>
  <c r="J586" i="1" s="1"/>
  <c r="H586" i="1"/>
  <c r="F586" i="1"/>
  <c r="N579" i="1"/>
  <c r="L579" i="1"/>
  <c r="J579" i="1"/>
  <c r="H579" i="1"/>
  <c r="F579" i="1"/>
  <c r="N572" i="1"/>
  <c r="L572" i="1"/>
  <c r="J572" i="1"/>
  <c r="H572" i="1"/>
  <c r="F572" i="1"/>
  <c r="N570" i="1"/>
  <c r="N568" i="1" s="1"/>
  <c r="L570" i="1"/>
  <c r="L568" i="1" s="1"/>
  <c r="J570" i="1"/>
  <c r="J568" i="1" s="1"/>
  <c r="H568" i="1"/>
  <c r="F568" i="1"/>
  <c r="N566" i="1"/>
  <c r="N563" i="1" s="1"/>
  <c r="L566" i="1"/>
  <c r="L563" i="1" s="1"/>
  <c r="J566" i="1"/>
  <c r="J563" i="1" s="1"/>
  <c r="H563" i="1"/>
  <c r="F563" i="1"/>
  <c r="N561" i="1"/>
  <c r="N559" i="1" s="1"/>
  <c r="L561" i="1"/>
  <c r="L559" i="1" s="1"/>
  <c r="J561" i="1"/>
  <c r="J559" i="1" s="1"/>
  <c r="H559" i="1"/>
  <c r="F559" i="1"/>
  <c r="N549" i="1"/>
  <c r="N547" i="1" s="1"/>
  <c r="N546" i="1" s="1"/>
  <c r="L549" i="1"/>
  <c r="L547" i="1" s="1"/>
  <c r="L546" i="1" s="1"/>
  <c r="J549" i="1"/>
  <c r="J547" i="1" s="1"/>
  <c r="J546" i="1" s="1"/>
  <c r="H547" i="1"/>
  <c r="H546" i="1" s="1"/>
  <c r="F547" i="1"/>
  <c r="F546" i="1" s="1"/>
  <c r="N544" i="1"/>
  <c r="N542" i="1" s="1"/>
  <c r="L544" i="1"/>
  <c r="L542" i="1" s="1"/>
  <c r="J544" i="1"/>
  <c r="J542" i="1" s="1"/>
  <c r="H542" i="1"/>
  <c r="F542" i="1"/>
  <c r="N540" i="1"/>
  <c r="N538" i="1" s="1"/>
  <c r="L540" i="1"/>
  <c r="L538" i="1" s="1"/>
  <c r="J540" i="1"/>
  <c r="J538" i="1" s="1"/>
  <c r="H538" i="1"/>
  <c r="F538" i="1"/>
  <c r="N536" i="1"/>
  <c r="N534" i="1" s="1"/>
  <c r="L536" i="1"/>
  <c r="L534" i="1" s="1"/>
  <c r="J536" i="1"/>
  <c r="J534" i="1" s="1"/>
  <c r="H534" i="1"/>
  <c r="F534" i="1"/>
  <c r="N529" i="1"/>
  <c r="N527" i="1" s="1"/>
  <c r="N526" i="1" s="1"/>
  <c r="L529" i="1"/>
  <c r="L527" i="1" s="1"/>
  <c r="L526" i="1" s="1"/>
  <c r="J527" i="1"/>
  <c r="J526" i="1" s="1"/>
  <c r="H527" i="1"/>
  <c r="H526" i="1" s="1"/>
  <c r="F527" i="1"/>
  <c r="F526" i="1" s="1"/>
  <c r="N524" i="1"/>
  <c r="N519" i="1" s="1"/>
  <c r="L524" i="1"/>
  <c r="L519" i="1" s="1"/>
  <c r="J524" i="1"/>
  <c r="J519" i="1" s="1"/>
  <c r="H519" i="1"/>
  <c r="F519" i="1"/>
  <c r="N509" i="1"/>
  <c r="L509" i="1"/>
  <c r="J509" i="1"/>
  <c r="H509" i="1"/>
  <c r="F509" i="1"/>
  <c r="N505" i="1"/>
  <c r="N502" i="1" s="1"/>
  <c r="N501" i="1" s="1"/>
  <c r="L505" i="1"/>
  <c r="L502" i="1" s="1"/>
  <c r="L501" i="1" s="1"/>
  <c r="J505" i="1"/>
  <c r="J502" i="1" s="1"/>
  <c r="J501" i="1" s="1"/>
  <c r="H502" i="1"/>
  <c r="H501" i="1" s="1"/>
  <c r="F502" i="1"/>
  <c r="F501" i="1" s="1"/>
  <c r="N492" i="1"/>
  <c r="N490" i="1" s="1"/>
  <c r="L492" i="1"/>
  <c r="L490" i="1" s="1"/>
  <c r="J492" i="1"/>
  <c r="J490" i="1" s="1"/>
  <c r="H490" i="1"/>
  <c r="F490" i="1"/>
  <c r="N488" i="1"/>
  <c r="N486" i="1" s="1"/>
  <c r="L488" i="1"/>
  <c r="L486" i="1" s="1"/>
  <c r="J488" i="1"/>
  <c r="J486" i="1" s="1"/>
  <c r="H486" i="1"/>
  <c r="F486" i="1"/>
  <c r="N482" i="1"/>
  <c r="N478" i="1" s="1"/>
  <c r="L482" i="1"/>
  <c r="L478" i="1" s="1"/>
  <c r="J482" i="1"/>
  <c r="J478" i="1" s="1"/>
  <c r="J479" i="1" s="1"/>
  <c r="H478" i="1"/>
  <c r="F478" i="1"/>
  <c r="N475" i="1"/>
  <c r="N473" i="1" s="1"/>
  <c r="N472" i="1" s="1"/>
  <c r="L475" i="1"/>
  <c r="L473" i="1" s="1"/>
  <c r="L472" i="1" s="1"/>
  <c r="J475" i="1"/>
  <c r="J473" i="1" s="1"/>
  <c r="J472" i="1" s="1"/>
  <c r="H473" i="1"/>
  <c r="H472" i="1" s="1"/>
  <c r="F473" i="1"/>
  <c r="F472" i="1" s="1"/>
  <c r="N465" i="1"/>
  <c r="N462" i="1" s="1"/>
  <c r="L465" i="1"/>
  <c r="L462" i="1" s="1"/>
  <c r="J465" i="1"/>
  <c r="J462" i="1" s="1"/>
  <c r="H462" i="1"/>
  <c r="F462" i="1"/>
  <c r="N460" i="1"/>
  <c r="L460" i="1"/>
  <c r="L456" i="1" s="1"/>
  <c r="J460" i="1"/>
  <c r="J456" i="1" s="1"/>
  <c r="H456" i="1"/>
  <c r="F456" i="1"/>
  <c r="N452" i="1"/>
  <c r="N450" i="1" s="1"/>
  <c r="N449" i="1" s="1"/>
  <c r="L452" i="1"/>
  <c r="L450" i="1" s="1"/>
  <c r="L449" i="1" s="1"/>
  <c r="J452" i="1"/>
  <c r="J450" i="1" s="1"/>
  <c r="J449" i="1" s="1"/>
  <c r="H450" i="1"/>
  <c r="H449" i="1" s="1"/>
  <c r="F450" i="1"/>
  <c r="F449" i="1" s="1"/>
  <c r="N436" i="1"/>
  <c r="L436" i="1"/>
  <c r="J436" i="1"/>
  <c r="N423" i="1"/>
  <c r="L423" i="1"/>
  <c r="J423" i="1"/>
  <c r="N434" i="1"/>
  <c r="L434" i="1"/>
  <c r="J434" i="1"/>
  <c r="N428" i="1"/>
  <c r="N425" i="1" s="1"/>
  <c r="L428" i="1"/>
  <c r="L425" i="1" s="1"/>
  <c r="J425" i="1"/>
  <c r="H425" i="1"/>
  <c r="F425" i="1"/>
  <c r="N421" i="1"/>
  <c r="L421" i="1"/>
  <c r="J421" i="1"/>
  <c r="J415" i="1"/>
  <c r="L415" i="1"/>
  <c r="N415" i="1"/>
  <c r="N404" i="1"/>
  <c r="L404" i="1"/>
  <c r="J404" i="1"/>
  <c r="N402" i="1"/>
  <c r="L402" i="1"/>
  <c r="J402" i="1"/>
  <c r="N398" i="1"/>
  <c r="L398" i="1"/>
  <c r="J398" i="1"/>
  <c r="N396" i="1"/>
  <c r="L396" i="1"/>
  <c r="J396" i="1"/>
  <c r="N389" i="1"/>
  <c r="L389" i="1"/>
  <c r="J389" i="1"/>
  <c r="N387" i="1"/>
  <c r="L387" i="1"/>
  <c r="J387" i="1"/>
  <c r="N380" i="1"/>
  <c r="L380" i="1"/>
  <c r="J380" i="1"/>
  <c r="N378" i="1"/>
  <c r="L378" i="1"/>
  <c r="J378" i="1"/>
  <c r="N372" i="1"/>
  <c r="N369" i="1" s="1"/>
  <c r="L372" i="1"/>
  <c r="L369" i="1" s="1"/>
  <c r="J372" i="1"/>
  <c r="J369" i="1" s="1"/>
  <c r="J371" i="1" s="1"/>
  <c r="H369" i="1"/>
  <c r="F369" i="1"/>
  <c r="N365" i="1"/>
  <c r="L365" i="1"/>
  <c r="J365" i="1"/>
  <c r="N363" i="1"/>
  <c r="L363" i="1"/>
  <c r="J363" i="1"/>
  <c r="N355" i="1"/>
  <c r="N349" i="1" s="1"/>
  <c r="L355" i="1"/>
  <c r="L349" i="1" s="1"/>
  <c r="J355" i="1"/>
  <c r="J349" i="1" s="1"/>
  <c r="H349" i="1"/>
  <c r="F349" i="1"/>
  <c r="N346" i="1"/>
  <c r="L346" i="1"/>
  <c r="J346" i="1"/>
  <c r="N344" i="1"/>
  <c r="L344" i="1"/>
  <c r="J344" i="1"/>
  <c r="N340" i="1"/>
  <c r="N338" i="1" s="1"/>
  <c r="L340" i="1"/>
  <c r="L338" i="1" s="1"/>
  <c r="J340" i="1"/>
  <c r="J338" i="1" s="1"/>
  <c r="H338" i="1"/>
  <c r="F338" i="1"/>
  <c r="N334" i="1"/>
  <c r="N332" i="1" s="1"/>
  <c r="N331" i="1" s="1"/>
  <c r="L334" i="1"/>
  <c r="L332" i="1" s="1"/>
  <c r="L331" i="1" s="1"/>
  <c r="J334" i="1"/>
  <c r="J332" i="1" s="1"/>
  <c r="J331" i="1" s="1"/>
  <c r="H332" i="1"/>
  <c r="H331" i="1" s="1"/>
  <c r="F332" i="1"/>
  <c r="F331" i="1" s="1"/>
  <c r="N326" i="1"/>
  <c r="L326" i="1"/>
  <c r="J326" i="1"/>
  <c r="N318" i="1"/>
  <c r="N316" i="1" s="1"/>
  <c r="L318" i="1"/>
  <c r="L316" i="1" s="1"/>
  <c r="J318" i="1"/>
  <c r="H316" i="1"/>
  <c r="F316" i="1"/>
  <c r="N310" i="1"/>
  <c r="N308" i="1" s="1"/>
  <c r="L310" i="1"/>
  <c r="L308" i="1" s="1"/>
  <c r="J310" i="1"/>
  <c r="J308" i="1" s="1"/>
  <c r="H308" i="1"/>
  <c r="F308" i="1"/>
  <c r="N306" i="1"/>
  <c r="N304" i="1" s="1"/>
  <c r="L306" i="1"/>
  <c r="L304" i="1" s="1"/>
  <c r="J306" i="1"/>
  <c r="J304" i="1" s="1"/>
  <c r="H304" i="1"/>
  <c r="F304" i="1"/>
  <c r="N299" i="1"/>
  <c r="L299" i="1"/>
  <c r="J299" i="1"/>
  <c r="H299" i="1"/>
  <c r="F299" i="1"/>
  <c r="N293" i="1"/>
  <c r="L293" i="1"/>
  <c r="J293" i="1"/>
  <c r="J294" i="1" s="1"/>
  <c r="H293" i="1"/>
  <c r="F293" i="1"/>
  <c r="N288" i="1"/>
  <c r="N286" i="1" s="1"/>
  <c r="L288" i="1"/>
  <c r="L286" i="1" s="1"/>
  <c r="J288" i="1"/>
  <c r="J286" i="1" s="1"/>
  <c r="H286" i="1"/>
  <c r="N284" i="1"/>
  <c r="N282" i="1" s="1"/>
  <c r="L284" i="1"/>
  <c r="L282" i="1" s="1"/>
  <c r="J284" i="1"/>
  <c r="J282" i="1" s="1"/>
  <c r="H282" i="1"/>
  <c r="N280" i="1"/>
  <c r="N277" i="1" s="1"/>
  <c r="L280" i="1"/>
  <c r="L277" i="1" s="1"/>
  <c r="J280" i="1"/>
  <c r="H280" i="1"/>
  <c r="H277" i="1" s="1"/>
  <c r="F286" i="1"/>
  <c r="F282" i="1"/>
  <c r="F277" i="1"/>
  <c r="F646" i="1" l="1"/>
  <c r="J669" i="1"/>
  <c r="J678" i="1"/>
  <c r="J477" i="1"/>
  <c r="N634" i="1"/>
  <c r="L477" i="1"/>
  <c r="J455" i="1"/>
  <c r="F477" i="1"/>
  <c r="N477" i="1"/>
  <c r="H477" i="1"/>
  <c r="L455" i="1"/>
  <c r="F455" i="1"/>
  <c r="H455" i="1"/>
  <c r="N630" i="1"/>
  <c r="N629" i="1" s="1"/>
  <c r="H646" i="1"/>
  <c r="J646" i="1"/>
  <c r="J357" i="1"/>
  <c r="J348" i="1" s="1"/>
  <c r="J578" i="1"/>
  <c r="J716" i="1"/>
  <c r="F418" i="1"/>
  <c r="H418" i="1"/>
  <c r="L646" i="1"/>
  <c r="N646" i="1"/>
  <c r="N357" i="1"/>
  <c r="N348" i="1" s="1"/>
  <c r="J634" i="1"/>
  <c r="J623" i="1" s="1"/>
  <c r="J277" i="1"/>
  <c r="J276" i="1" s="1"/>
  <c r="J275" i="1" s="1"/>
  <c r="J274" i="1" s="1"/>
  <c r="J316" i="1"/>
  <c r="J533" i="1"/>
  <c r="J558" i="1"/>
  <c r="J508" i="1"/>
  <c r="J507" i="1" s="1"/>
  <c r="F439" i="1"/>
  <c r="F438" i="1" s="1"/>
  <c r="H438" i="1"/>
  <c r="J438" i="1"/>
  <c r="L439" i="1"/>
  <c r="L438" i="1" s="1"/>
  <c r="N439" i="1"/>
  <c r="N438" i="1" s="1"/>
  <c r="N383" i="1"/>
  <c r="J393" i="1"/>
  <c r="J400" i="1"/>
  <c r="H374" i="1"/>
  <c r="H393" i="1"/>
  <c r="N400" i="1"/>
  <c r="N716" i="1"/>
  <c r="L716" i="1"/>
  <c r="F716" i="1"/>
  <c r="H716" i="1"/>
  <c r="H342" i="1"/>
  <c r="H337" i="1" s="1"/>
  <c r="H400" i="1"/>
  <c r="L669" i="1"/>
  <c r="N393" i="1"/>
  <c r="H669" i="1"/>
  <c r="L634" i="1"/>
  <c r="L623" i="1" s="1"/>
  <c r="F669" i="1"/>
  <c r="N669" i="1"/>
  <c r="F634" i="1"/>
  <c r="F623" i="1" s="1"/>
  <c r="H634" i="1"/>
  <c r="H623" i="1" s="1"/>
  <c r="J600" i="1"/>
  <c r="J599" i="1" s="1"/>
  <c r="H578" i="1"/>
  <c r="H600" i="1"/>
  <c r="H599" i="1" s="1"/>
  <c r="F599" i="1"/>
  <c r="N600" i="1"/>
  <c r="N599" i="1" s="1"/>
  <c r="L600" i="1"/>
  <c r="L599" i="1" s="1"/>
  <c r="L578" i="1"/>
  <c r="H383" i="1"/>
  <c r="F578" i="1"/>
  <c r="N578" i="1"/>
  <c r="H533" i="1"/>
  <c r="N508" i="1"/>
  <c r="N507" i="1" s="1"/>
  <c r="H508" i="1"/>
  <c r="H507" i="1" s="1"/>
  <c r="N533" i="1"/>
  <c r="L383" i="1"/>
  <c r="F558" i="1"/>
  <c r="L558" i="1"/>
  <c r="H558" i="1"/>
  <c r="L533" i="1"/>
  <c r="F533" i="1"/>
  <c r="N558" i="1"/>
  <c r="L508" i="1"/>
  <c r="L507" i="1" s="1"/>
  <c r="F508" i="1"/>
  <c r="F507" i="1" s="1"/>
  <c r="J418" i="1"/>
  <c r="N374" i="1"/>
  <c r="N456" i="1"/>
  <c r="N455" i="1" s="1"/>
  <c r="N430" i="1"/>
  <c r="L400" i="1"/>
  <c r="F430" i="1"/>
  <c r="J374" i="1"/>
  <c r="F407" i="1"/>
  <c r="F406" i="1" s="1"/>
  <c r="N407" i="1"/>
  <c r="N406" i="1" s="1"/>
  <c r="L430" i="1"/>
  <c r="J430" i="1"/>
  <c r="L418" i="1"/>
  <c r="N418" i="1"/>
  <c r="L374" i="1"/>
  <c r="H430" i="1"/>
  <c r="J407" i="1"/>
  <c r="J406" i="1" s="1"/>
  <c r="F374" i="1"/>
  <c r="H407" i="1"/>
  <c r="H406" i="1" s="1"/>
  <c r="J383" i="1"/>
  <c r="F342" i="1"/>
  <c r="F337" i="1" s="1"/>
  <c r="F357" i="1"/>
  <c r="F348" i="1" s="1"/>
  <c r="F400" i="1"/>
  <c r="J320" i="1"/>
  <c r="L407" i="1"/>
  <c r="L406" i="1" s="1"/>
  <c r="L393" i="1"/>
  <c r="N320" i="1"/>
  <c r="L320" i="1"/>
  <c r="L292" i="1" s="1"/>
  <c r="F393" i="1"/>
  <c r="H320" i="1"/>
  <c r="H292" i="1" s="1"/>
  <c r="H291" i="1" s="1"/>
  <c r="F383" i="1"/>
  <c r="H357" i="1"/>
  <c r="H348" i="1" s="1"/>
  <c r="J342" i="1"/>
  <c r="J337" i="1" s="1"/>
  <c r="L357" i="1"/>
  <c r="L348" i="1" s="1"/>
  <c r="L342" i="1"/>
  <c r="L337" i="1" s="1"/>
  <c r="N342" i="1"/>
  <c r="N337" i="1" s="1"/>
  <c r="F320" i="1"/>
  <c r="L276" i="1"/>
  <c r="L275" i="1" s="1"/>
  <c r="L274" i="1" s="1"/>
  <c r="N276" i="1"/>
  <c r="N275" i="1" s="1"/>
  <c r="N274" i="1" s="1"/>
  <c r="H276" i="1"/>
  <c r="H275" i="1" s="1"/>
  <c r="H274" i="1" s="1"/>
  <c r="F276" i="1"/>
  <c r="F275" i="1" s="1"/>
  <c r="F274" i="1" s="1"/>
  <c r="N237" i="1"/>
  <c r="L237" i="1"/>
  <c r="J237" i="1"/>
  <c r="H237" i="1"/>
  <c r="N239" i="1"/>
  <c r="L239" i="1"/>
  <c r="J239" i="1"/>
  <c r="H239" i="1"/>
  <c r="N245" i="1"/>
  <c r="L245" i="1"/>
  <c r="J245" i="1"/>
  <c r="H245" i="1"/>
  <c r="F245" i="1"/>
  <c r="F239" i="1"/>
  <c r="F237" i="1"/>
  <c r="N165" i="1"/>
  <c r="N29" i="1" s="1"/>
  <c r="L165" i="1"/>
  <c r="L29" i="1" s="1"/>
  <c r="J29" i="1"/>
  <c r="H165" i="1"/>
  <c r="F29" i="1"/>
  <c r="J28" i="1"/>
  <c r="H28" i="1"/>
  <c r="F28" i="1"/>
  <c r="N65" i="1"/>
  <c r="L65" i="1"/>
  <c r="J65" i="1"/>
  <c r="H65" i="1"/>
  <c r="H85" i="1" s="1"/>
  <c r="N82" i="1"/>
  <c r="N26" i="1" s="1"/>
  <c r="L82" i="1"/>
  <c r="L26" i="1" s="1"/>
  <c r="J26" i="1"/>
  <c r="H26" i="1"/>
  <c r="F82" i="1"/>
  <c r="F26" i="1" s="1"/>
  <c r="F65" i="1"/>
  <c r="N40" i="1"/>
  <c r="L40" i="1"/>
  <c r="J40" i="1"/>
  <c r="H40" i="1"/>
  <c r="F40" i="1"/>
  <c r="H29" i="1" l="1"/>
  <c r="H27" i="1" s="1"/>
  <c r="H189" i="1"/>
  <c r="H715" i="1"/>
  <c r="H714" i="1" s="1"/>
  <c r="L715" i="1"/>
  <c r="L714" i="1" s="1"/>
  <c r="F715" i="1"/>
  <c r="F714" i="1" s="1"/>
  <c r="N715" i="1"/>
  <c r="N714" i="1" s="1"/>
  <c r="J715" i="1"/>
  <c r="J714" i="1" s="1"/>
  <c r="J454" i="1"/>
  <c r="H454" i="1"/>
  <c r="N623" i="1"/>
  <c r="J668" i="1"/>
  <c r="J667" i="1" s="1"/>
  <c r="F417" i="1"/>
  <c r="N417" i="1"/>
  <c r="L417" i="1"/>
  <c r="H417" i="1"/>
  <c r="J417" i="1"/>
  <c r="N25" i="1"/>
  <c r="N24" i="1" s="1"/>
  <c r="N85" i="1"/>
  <c r="L25" i="1"/>
  <c r="L24" i="1" s="1"/>
  <c r="L85" i="1"/>
  <c r="N28" i="1"/>
  <c r="N27" i="1" s="1"/>
  <c r="N189" i="1"/>
  <c r="L28" i="1"/>
  <c r="L27" i="1" s="1"/>
  <c r="L189" i="1"/>
  <c r="J292" i="1"/>
  <c r="J291" i="1" s="1"/>
  <c r="J368" i="1"/>
  <c r="J532" i="1"/>
  <c r="J392" i="1"/>
  <c r="J577" i="1"/>
  <c r="J25" i="1"/>
  <c r="J24" i="1" s="1"/>
  <c r="J85" i="1"/>
  <c r="L291" i="1"/>
  <c r="N292" i="1"/>
  <c r="N291" i="1" s="1"/>
  <c r="J211" i="1"/>
  <c r="N368" i="1"/>
  <c r="F292" i="1"/>
  <c r="F291" i="1" s="1"/>
  <c r="N211" i="1"/>
  <c r="L211" i="1"/>
  <c r="F211" i="1"/>
  <c r="H211" i="1"/>
  <c r="H368" i="1"/>
  <c r="H668" i="1"/>
  <c r="H667" i="1" s="1"/>
  <c r="H392" i="1"/>
  <c r="N392" i="1"/>
  <c r="H25" i="1"/>
  <c r="H24" i="1" s="1"/>
  <c r="F25" i="1"/>
  <c r="F24" i="1" s="1"/>
  <c r="F85" i="1"/>
  <c r="L668" i="1"/>
  <c r="L667" i="1" s="1"/>
  <c r="N668" i="1"/>
  <c r="N667" i="1" s="1"/>
  <c r="N454" i="1"/>
  <c r="L454" i="1"/>
  <c r="F668" i="1"/>
  <c r="F667" i="1" s="1"/>
  <c r="L577" i="1"/>
  <c r="N577" i="1"/>
  <c r="H532" i="1"/>
  <c r="H577" i="1"/>
  <c r="F577" i="1"/>
  <c r="L368" i="1"/>
  <c r="F532" i="1"/>
  <c r="N532" i="1"/>
  <c r="L532" i="1"/>
  <c r="F454" i="1"/>
  <c r="L392" i="1"/>
  <c r="F368" i="1"/>
  <c r="F392" i="1"/>
  <c r="J27" i="1"/>
  <c r="F27" i="1"/>
  <c r="F336" i="1" l="1"/>
  <c r="F290" i="1" s="1"/>
  <c r="F762" i="1" s="1"/>
  <c r="H336" i="1"/>
  <c r="H290" i="1" s="1"/>
  <c r="J336" i="1"/>
  <c r="J290" i="1" s="1"/>
  <c r="J762" i="1" s="1"/>
  <c r="N336" i="1"/>
  <c r="N290" i="1" s="1"/>
  <c r="N762" i="1" s="1"/>
  <c r="L336" i="1"/>
  <c r="L290" i="1" s="1"/>
  <c r="L762" i="1" s="1"/>
  <c r="H30" i="1"/>
  <c r="H52" i="1" s="1"/>
  <c r="L30" i="1"/>
  <c r="L52" i="1" s="1"/>
  <c r="J30" i="1"/>
  <c r="J52" i="1" s="1"/>
  <c r="N30" i="1"/>
  <c r="N52" i="1" s="1"/>
  <c r="F30" i="1"/>
  <c r="F52" i="1" s="1"/>
  <c r="H762" i="1" l="1"/>
</calcChain>
</file>

<file path=xl/sharedStrings.xml><?xml version="1.0" encoding="utf-8"?>
<sst xmlns="http://schemas.openxmlformats.org/spreadsheetml/2006/main" count="1162" uniqueCount="428">
  <si>
    <t>I. OPĆI DIO</t>
  </si>
  <si>
    <t>A) SAŽETAK RAČUNA PRIHODA I RASHODA</t>
  </si>
  <si>
    <t>PRIHODI UKUPNO</t>
  </si>
  <si>
    <t>PRIHODI POSLOVANJA</t>
  </si>
  <si>
    <t>PRIHODI OD PRODAJE NEFINANCIJSKE IMOVINE</t>
  </si>
  <si>
    <t>RASHODI POSLOVANJA</t>
  </si>
  <si>
    <t>RASHODI UKUPNO</t>
  </si>
  <si>
    <t>RASHODI ZA NABAVU NEFINANCIJSKE IMOVINE</t>
  </si>
  <si>
    <t>RAZLIKA - VIŠAK/MANJAK</t>
  </si>
  <si>
    <t>B) SAŽETAK RAČUNA FINANCIRANJA</t>
  </si>
  <si>
    <t>PRIMICI OD FINANCIJSKE IMOVINE I ZADUŽIVANJA</t>
  </si>
  <si>
    <t>IZDACI ZA FINANCIJSKU IMOVINU I OTPLATU ZAJMOVA</t>
  </si>
  <si>
    <t>NETO FINANCIRANJE</t>
  </si>
  <si>
    <t>C) PRENESENI VIŠAK ILI PRENESENI MANJAK I VIŠEGODIŠNJI PLAN URAVNOTEŽENJA</t>
  </si>
  <si>
    <t>UKUPNI DONOS VIŠKA/MANJKA IZ PRETHODNIH GODINA</t>
  </si>
  <si>
    <t>VIŠAK/MANJAK IZ PRETHODNIH GODINA KOJI ĆE SE RASPOREDITI/POKRITI</t>
  </si>
  <si>
    <t>VIŠAK/MANJAK+NETO FINANCIRANJE</t>
  </si>
  <si>
    <t>A. RAČUN PRIHODA I RASHODA</t>
  </si>
  <si>
    <t>Razred</t>
  </si>
  <si>
    <t>Skupina</t>
  </si>
  <si>
    <t>Izvor</t>
  </si>
  <si>
    <t>Naziv prihoda</t>
  </si>
  <si>
    <t>Prihodi poslovanja</t>
  </si>
  <si>
    <t>Prihodi od poreza</t>
  </si>
  <si>
    <t>Opći prihodi i primici</t>
  </si>
  <si>
    <t>Pomoći iz inozemstva i od subjekata unutar općeg proračuna</t>
  </si>
  <si>
    <t>Ostale pomoći i darovnice</t>
  </si>
  <si>
    <t>Refundacije iz pomoći EU</t>
  </si>
  <si>
    <t>Prihodi od imovine</t>
  </si>
  <si>
    <t>Ostali prihodi za posebne namjene</t>
  </si>
  <si>
    <t>Prihodi od upravnih i administrativnih pristojbi, pristojbi po posebnim propisima i naknada</t>
  </si>
  <si>
    <t>Prihodi od prodaje proizvoda i robe te pruženih usluga i prihodi od donacija</t>
  </si>
  <si>
    <t>Vlastiti prihodi</t>
  </si>
  <si>
    <t>Donacije</t>
  </si>
  <si>
    <t>Kazne, upravne mjere i ostali prihodi</t>
  </si>
  <si>
    <t>Prihodi od prodaje nefinancijske imovine</t>
  </si>
  <si>
    <t>Prihodi od prodaje neproizvedene dugotrajne imovine</t>
  </si>
  <si>
    <t>Prihodi od prodaje ili zamjene nefinancijske imovine</t>
  </si>
  <si>
    <t>Rashodi poslovanja</t>
  </si>
  <si>
    <t>Rashodi za zaposlene</t>
  </si>
  <si>
    <t>Materijalni rashodi</t>
  </si>
  <si>
    <t>Financijski rashodi</t>
  </si>
  <si>
    <t>Subvencije</t>
  </si>
  <si>
    <t>Naknade građanima i kućanstvima na temelju osiguranja i druge naknade</t>
  </si>
  <si>
    <t>Ostali rashodi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</si>
  <si>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</si>
  <si>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</si>
  <si>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</si>
  <si>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</si>
  <si>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</si>
  <si>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Rashodi za nabavu proizvedene dugotrajne imovine</t>
  </si>
  <si>
    <t>01 Opće javne usluge</t>
  </si>
  <si>
    <t>011 Izvršna i zakonodavna tijela, financijski i fisklani poslovi, vanjski poslovi</t>
  </si>
  <si>
    <t>013 Opće usluge</t>
  </si>
  <si>
    <t>03 Javni red i sigurnost</t>
  </si>
  <si>
    <t>031 Usluge policije</t>
  </si>
  <si>
    <t>032 Usluge protupožarne zaštite</t>
  </si>
  <si>
    <t>036 Rashodi za javni red i sigurnost koji nisu drugdje svrstani</t>
  </si>
  <si>
    <t>04 Ekonomski poslovi</t>
  </si>
  <si>
    <t>042 Poljoprivreda, šumarstvo, ribarstvo i lov</t>
  </si>
  <si>
    <t>043 Gorivo i energija</t>
  </si>
  <si>
    <t>045 Promet</t>
  </si>
  <si>
    <t>046 Komunikacije</t>
  </si>
  <si>
    <t>047 Ostale industrije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</si>
  <si>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</si>
  <si>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</si>
  <si>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</si>
  <si>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</si>
  <si>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</si>
  <si>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056 Poslovi i usluge zaštite okoliša koji nisu drugdje svrstani</t>
  </si>
  <si>
    <t>06 Usluge unaprjeđenja stanovanja i zajednice</t>
  </si>
  <si>
    <t>062 Razvoj zajednice</t>
  </si>
  <si>
    <t>063 Opskrba vodom</t>
  </si>
  <si>
    <t>064 Ulična rasvjeta</t>
  </si>
  <si>
    <t>07 Zdravstvo</t>
  </si>
  <si>
    <t>072 Službe za vanjske pacijente</t>
  </si>
  <si>
    <t>08 Rekreacija, kultura, religija</t>
  </si>
  <si>
    <t>081 Službe rekreacije i sporta</t>
  </si>
  <si>
    <t>082 Službe kulture</t>
  </si>
  <si>
    <t>083 Službe emitiranja i izdavanja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</si>
  <si>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</si>
  <si>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</si>
  <si>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</si>
  <si>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</si>
  <si>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095 Obrazovanje koje se ne može definirati po stupnju</t>
  </si>
  <si>
    <t>10 Socijalna zaštita</t>
  </si>
  <si>
    <t>101 Bolest i invaliditet</t>
  </si>
  <si>
    <t>102 Starost</t>
  </si>
  <si>
    <t>104 Obitelj i djeca</t>
  </si>
  <si>
    <t>106 Stanovanje</t>
  </si>
  <si>
    <t>B. RAČUN FINANCIRANJA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</si>
  <si>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</si>
  <si>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</si>
  <si>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</si>
  <si>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</si>
  <si>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</si>
  <si>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</si>
  <si>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II. POSEBNI DIO</t>
  </si>
  <si>
    <t>Pozicija</t>
  </si>
  <si>
    <t>Šifra</t>
  </si>
  <si>
    <t>Razdjel 001</t>
  </si>
  <si>
    <t>OPĆINSKO VIJEĆE</t>
  </si>
  <si>
    <t>Glava 00101</t>
  </si>
  <si>
    <t>Općinsko vijeće</t>
  </si>
  <si>
    <t>Program 1000</t>
  </si>
  <si>
    <t>Aktivnost 100010</t>
  </si>
  <si>
    <t>Redovna djelatnost Općinskog vijeća</t>
  </si>
  <si>
    <t>Financiranje rada Općinskog vijeća</t>
  </si>
  <si>
    <t>Aktivnost 100020</t>
  </si>
  <si>
    <t>Izrada razvojnih planova</t>
  </si>
  <si>
    <t>Izvor 11</t>
  </si>
  <si>
    <t>Izvor 52</t>
  </si>
  <si>
    <t>Izvor 43</t>
  </si>
  <si>
    <t>Aktivnost 100030</t>
  </si>
  <si>
    <t>Financiranje političkih stranaka i članova izabranih sa liste grupe birača</t>
  </si>
  <si>
    <t>Razdjel 002</t>
  </si>
  <si>
    <t>JEDINSTVENI UPRAVNI ODJEL</t>
  </si>
  <si>
    <t>Glava 00201</t>
  </si>
  <si>
    <t>Poslovanje Jedinstvenog upravnog odjela</t>
  </si>
  <si>
    <t>Program 2000</t>
  </si>
  <si>
    <t>Redovna djelatnost Jedinstvenog upravnog odjela</t>
  </si>
  <si>
    <t>Aktivnost 200010</t>
  </si>
  <si>
    <t>Aktivnost 200020</t>
  </si>
  <si>
    <t>Rashodi za materijal i energiju</t>
  </si>
  <si>
    <t>Aktivnost 200030</t>
  </si>
  <si>
    <t>Rashodi za usluge</t>
  </si>
  <si>
    <t>Aktivnost 200040</t>
  </si>
  <si>
    <t>Tekući projekt 200010</t>
  </si>
  <si>
    <t>Nabava nefinancijske imovine za rad</t>
  </si>
  <si>
    <t>Rashodi za dodatna ulaganja na nefinancijskoj imovini</t>
  </si>
  <si>
    <t>Program 3000</t>
  </si>
  <si>
    <t>Razvoj civilnog društva</t>
  </si>
  <si>
    <t>Aktivnost 300010</t>
  </si>
  <si>
    <t>Tekuće donacije udugama i neprofitnim organizacijama</t>
  </si>
  <si>
    <t>Glava 00202</t>
  </si>
  <si>
    <t>Komunalna infrastruktura</t>
  </si>
  <si>
    <t>Program 4000</t>
  </si>
  <si>
    <t>Javna rasvjeta</t>
  </si>
  <si>
    <t>Aktivnost 400010</t>
  </si>
  <si>
    <t>Potrošnja i održavanje javne rasvjete</t>
  </si>
  <si>
    <t>Izgradnja i unapređenje sustava javne rasvjete</t>
  </si>
  <si>
    <t>Program 4100</t>
  </si>
  <si>
    <t>Nerazvrstane ceste i putovi</t>
  </si>
  <si>
    <t>Aktivnost 410010</t>
  </si>
  <si>
    <t>Izvor 55</t>
  </si>
  <si>
    <t>Kapitalni projekt 410010</t>
  </si>
  <si>
    <t>Program 4200</t>
  </si>
  <si>
    <t>Aktivnost 420010</t>
  </si>
  <si>
    <t>Kapitalni projekt 420010</t>
  </si>
  <si>
    <t>Aktivnost 420020</t>
  </si>
  <si>
    <t>Izvor 71</t>
  </si>
  <si>
    <t>Izvor 61</t>
  </si>
  <si>
    <t>Program 4300</t>
  </si>
  <si>
    <t>Aktivnost 430010</t>
  </si>
  <si>
    <t>Javne i zelene površine</t>
  </si>
  <si>
    <t>Održavanje javnih i zelenih površina</t>
  </si>
  <si>
    <t>Javna parkirališta</t>
  </si>
  <si>
    <t>Dječja igrališta</t>
  </si>
  <si>
    <t>Groblja</t>
  </si>
  <si>
    <t>Izgradnja i održavanje groblja</t>
  </si>
  <si>
    <t>Kapitalni projekt 430010</t>
  </si>
  <si>
    <t>Program 4400</t>
  </si>
  <si>
    <t>Gospodarenje otpadom</t>
  </si>
  <si>
    <t>Aktivnost 440010</t>
  </si>
  <si>
    <t>Odvoz i zbrinjavanje otpada</t>
  </si>
  <si>
    <t>Program 4500</t>
  </si>
  <si>
    <t>Kapitalni projekt 450010</t>
  </si>
  <si>
    <t>Luka Sali</t>
  </si>
  <si>
    <t>Izdaci za otplatu glavnice primljenog kredita</t>
  </si>
  <si>
    <t>Tekući projekt 450010</t>
  </si>
  <si>
    <t>Uređenje riva i obale</t>
  </si>
  <si>
    <t>Tekući projekt 450020</t>
  </si>
  <si>
    <t>Turistička infrastruktura</t>
  </si>
  <si>
    <t>Program 4600</t>
  </si>
  <si>
    <t>Vodovod i odvodnja</t>
  </si>
  <si>
    <t>Kapitalni projekt 460010</t>
  </si>
  <si>
    <t>Program 4700</t>
  </si>
  <si>
    <t>Kapitalni projekt 470010</t>
  </si>
  <si>
    <t>Glava 00203</t>
  </si>
  <si>
    <t>Prostorno uređenje i zaštita okoliša</t>
  </si>
  <si>
    <t>Program 5000</t>
  </si>
  <si>
    <t>Prostorno planska dokumentacija</t>
  </si>
  <si>
    <t>Kapitalni projekt 500010</t>
  </si>
  <si>
    <t>Prostorni plan uređenja Općine Sali</t>
  </si>
  <si>
    <t>Kapitalni projekt 500020</t>
  </si>
  <si>
    <t>Program 5100</t>
  </si>
  <si>
    <t>Katastar nekretnina</t>
  </si>
  <si>
    <t>Program 5300</t>
  </si>
  <si>
    <t>Zaštita okoliša</t>
  </si>
  <si>
    <t>Aktivnost 510010</t>
  </si>
  <si>
    <t>Izrada katastra nekretnina</t>
  </si>
  <si>
    <t>Aktivnost 530010</t>
  </si>
  <si>
    <t>Energetska obnova javnih zgrada</t>
  </si>
  <si>
    <t>Energetska tranzicija</t>
  </si>
  <si>
    <t>Digitalna infrastruktura</t>
  </si>
  <si>
    <t>Digitalizacija</t>
  </si>
  <si>
    <t>Glava 00204</t>
  </si>
  <si>
    <t>Zaštita i spašavanje</t>
  </si>
  <si>
    <t>Program 6000</t>
  </si>
  <si>
    <t>Protupožarna zaštita</t>
  </si>
  <si>
    <t>Aktivnost 600010</t>
  </si>
  <si>
    <t>Kapitalni projekt 600010</t>
  </si>
  <si>
    <t>Zemljište</t>
  </si>
  <si>
    <t>Program 6100</t>
  </si>
  <si>
    <t>Civilna zaštita</t>
  </si>
  <si>
    <t>Aktivnost 610010</t>
  </si>
  <si>
    <t>Glava 00205</t>
  </si>
  <si>
    <t>Školstvo, zdravstvo i socijalna skrb</t>
  </si>
  <si>
    <t>Program 7000</t>
  </si>
  <si>
    <t>Javne potrebe u obrazovanju</t>
  </si>
  <si>
    <t>Aktivnost 700010</t>
  </si>
  <si>
    <t>Stipendije i školarine</t>
  </si>
  <si>
    <t>Naknade građanima i kućanstvima</t>
  </si>
  <si>
    <t>Aktivnost 700020</t>
  </si>
  <si>
    <t>Nabava radnog materijala za učenike O.Š. Petar Lorini Sali</t>
  </si>
  <si>
    <t>Aktivnost 700030</t>
  </si>
  <si>
    <t>Unapređenje školstva</t>
  </si>
  <si>
    <t>Program 7100</t>
  </si>
  <si>
    <t>Javne potrebe u zdravstvu</t>
  </si>
  <si>
    <t>Tekući projekt 710010</t>
  </si>
  <si>
    <t>Ljekarna Sali</t>
  </si>
  <si>
    <t>Program 7200</t>
  </si>
  <si>
    <t>Socijalna skrb</t>
  </si>
  <si>
    <t>Aktivnost 720010</t>
  </si>
  <si>
    <t>Pomoć i njega u kući</t>
  </si>
  <si>
    <t>Aktivnost 720020</t>
  </si>
  <si>
    <t>Sufinanciranje troškova stanovanja</t>
  </si>
  <si>
    <t>Aktivnost 720030</t>
  </si>
  <si>
    <t>Naknade za djecu</t>
  </si>
  <si>
    <t>Aktivnost 720040</t>
  </si>
  <si>
    <t xml:space="preserve">Ostale pomoći </t>
  </si>
  <si>
    <t>Glava 00206</t>
  </si>
  <si>
    <t>Kultura, sport, religija</t>
  </si>
  <si>
    <t>Program 8000</t>
  </si>
  <si>
    <t>Javne potrebe u kulturi</t>
  </si>
  <si>
    <t>Aktivnost 800010</t>
  </si>
  <si>
    <t>Financiranje kulturnih događanja</t>
  </si>
  <si>
    <t>Aktivnost 800020</t>
  </si>
  <si>
    <t>Očuvanje kulturne baštine</t>
  </si>
  <si>
    <t>Aktivnost 800030</t>
  </si>
  <si>
    <t>Pomoć za tiskanje knjiga</t>
  </si>
  <si>
    <t>Kapitalni projekt 800010</t>
  </si>
  <si>
    <t>Zavičajni muzej Dugi otok</t>
  </si>
  <si>
    <t>Program 8100</t>
  </si>
  <si>
    <t>Javne potrebe u sportu</t>
  </si>
  <si>
    <t>Aktivnost 810010</t>
  </si>
  <si>
    <t>Financiranje potreba u sportu</t>
  </si>
  <si>
    <t>Kapitalni projekt 810010</t>
  </si>
  <si>
    <t>Izgradnja sportske dvorane</t>
  </si>
  <si>
    <t>Program 8200</t>
  </si>
  <si>
    <t>Vjerske zajednice</t>
  </si>
  <si>
    <t>Aktivnost 820010</t>
  </si>
  <si>
    <t>Pomoći za crkvu</t>
  </si>
  <si>
    <t>Glava 00207</t>
  </si>
  <si>
    <t>Poljoprivreda</t>
  </si>
  <si>
    <t>Program 9000</t>
  </si>
  <si>
    <t>Subvencije u poljoprivredi</t>
  </si>
  <si>
    <t>Aktivnost 900010</t>
  </si>
  <si>
    <t>Subvencije poljoprivrenicima</t>
  </si>
  <si>
    <t>Program 9100</t>
  </si>
  <si>
    <t>Razvoj poljoprivrede</t>
  </si>
  <si>
    <t>Aktivnost 910010</t>
  </si>
  <si>
    <t>Komasacija</t>
  </si>
  <si>
    <t>Program 9200</t>
  </si>
  <si>
    <t>Zaštita životinja</t>
  </si>
  <si>
    <t>Aktivnost 920010</t>
  </si>
  <si>
    <t>Kapitalni projekt 920010</t>
  </si>
  <si>
    <t>Glava 00208</t>
  </si>
  <si>
    <t>Subvencije i pomoći trgovačkim društvima i unutar općeg proračuna</t>
  </si>
  <si>
    <t>Program 4800</t>
  </si>
  <si>
    <t>Subvencije i pomoći za rad trgovačkim društvima u javnom sektoru</t>
  </si>
  <si>
    <t>Aktivnost 480010</t>
  </si>
  <si>
    <t>Program 4900</t>
  </si>
  <si>
    <t>Poduzetnički inkubator</t>
  </si>
  <si>
    <t>Kapitalni projekt 490010</t>
  </si>
  <si>
    <t>Razdjel 003</t>
  </si>
  <si>
    <t>PREDŠKOLSKI ODGOJ</t>
  </si>
  <si>
    <t>Glava 00301</t>
  </si>
  <si>
    <t>Program 7300</t>
  </si>
  <si>
    <t>Aktivnost 730010</t>
  </si>
  <si>
    <t>Izvor 31</t>
  </si>
  <si>
    <t>Rashodi za troškove redovnog poslovanja</t>
  </si>
  <si>
    <t>Aktivnost 730020</t>
  </si>
  <si>
    <t>Tekući projekt 730010</t>
  </si>
  <si>
    <t>Održavanje prostora</t>
  </si>
  <si>
    <t>Tekući projekt 730020</t>
  </si>
  <si>
    <t>Nabava opreme</t>
  </si>
  <si>
    <t>Program 7400</t>
  </si>
  <si>
    <t>Financiranje programa za djecu i mlade</t>
  </si>
  <si>
    <t>Aktivnost 740020</t>
  </si>
  <si>
    <t>Program 7500</t>
  </si>
  <si>
    <t>Kapitalni projekt 750010</t>
  </si>
  <si>
    <t>Izgradnja vrtića</t>
  </si>
  <si>
    <t>Glava 00302</t>
  </si>
  <si>
    <t>Dječji vrtić "Latica" Zadar</t>
  </si>
  <si>
    <t>Dječji vrtić "Orkulice" Sali</t>
  </si>
  <si>
    <t>Program 7600</t>
  </si>
  <si>
    <t>Sufinanciranje rada vrtića Latica</t>
  </si>
  <si>
    <t>Razdjel 004</t>
  </si>
  <si>
    <t>KNJIŽNICA</t>
  </si>
  <si>
    <t>Glava 00401</t>
  </si>
  <si>
    <t>Hrvatska knjižnica i čitaonica Sali</t>
  </si>
  <si>
    <t>Program 8300</t>
  </si>
  <si>
    <t>Redovna djelatnost knjižnice</t>
  </si>
  <si>
    <t>Aktivnost 830010</t>
  </si>
  <si>
    <t>Aktivnost 830020</t>
  </si>
  <si>
    <t>Tekući projekt 830010</t>
  </si>
  <si>
    <t>Aktivnost 760010</t>
  </si>
  <si>
    <t>Kapitalni projekt 830010</t>
  </si>
  <si>
    <t>Proširenje i opremanje knjižnice u Salima</t>
  </si>
  <si>
    <t>Glava 00402</t>
  </si>
  <si>
    <t>Gradska knjižnica Zadar</t>
  </si>
  <si>
    <t>Program 8400</t>
  </si>
  <si>
    <t>Bibliobus</t>
  </si>
  <si>
    <t>Aktivnost 840010</t>
  </si>
  <si>
    <t>Sufinanciranje bibliobusa</t>
  </si>
  <si>
    <t>Razdjel 005</t>
  </si>
  <si>
    <t>MJESNA SAMOUPRAVA</t>
  </si>
  <si>
    <t>Glava 00501</t>
  </si>
  <si>
    <t>Mjesni odbori</t>
  </si>
  <si>
    <t>Rad mjesnih odbora</t>
  </si>
  <si>
    <t>Financiranje troškova mjesnih odbora</t>
  </si>
  <si>
    <t>UKUPNO</t>
  </si>
  <si>
    <t>041 Opći ekonomski, trgovački i poslovi vezani uz rad</t>
  </si>
  <si>
    <t>066 Rashodi vez.uz stanov.i kom.pogod.koji nisu drugd.svrstani</t>
  </si>
  <si>
    <t>109 Aktivnosti socijal.zašt.koje nisu drugdje svrstane</t>
  </si>
  <si>
    <t>Aktivnost 200050</t>
  </si>
  <si>
    <t>Proračunska zaliha</t>
  </si>
  <si>
    <t>Održavanje i uređenje općinskih zgrada i prostora</t>
  </si>
  <si>
    <t>Izvor 8</t>
  </si>
  <si>
    <t>Namjenski primici</t>
  </si>
  <si>
    <t>Mrtvačnica</t>
  </si>
  <si>
    <t>Članak 1.</t>
  </si>
  <si>
    <t>Članak 2.</t>
  </si>
  <si>
    <t>Prihodi i rashodi te primici i izdaci iskazani po ekonomskoj klasifikaciji prikazani su u Općem dijelu kako slijedi:</t>
  </si>
  <si>
    <t>Članak 3.</t>
  </si>
  <si>
    <t>Članak 4.</t>
  </si>
  <si>
    <t>Općinsko vijeće Općine Sali</t>
  </si>
  <si>
    <t>Predsjednica</t>
  </si>
  <si>
    <t>Ivana Kirinić Frka</t>
  </si>
  <si>
    <t xml:space="preserve">Održavanje nerazvrstanih cesta i putova </t>
  </si>
  <si>
    <t>Izgradnja i rekonstrukcija nerazvrstanih cesta i putova i prateće prometne infrastrukture</t>
  </si>
  <si>
    <t>Dodatna ulaganja na nefinancijskoj imovini</t>
  </si>
  <si>
    <t>Funkcija</t>
  </si>
  <si>
    <t>011</t>
  </si>
  <si>
    <t>013</t>
  </si>
  <si>
    <t>062</t>
  </si>
  <si>
    <t>064</t>
  </si>
  <si>
    <t>045</t>
  </si>
  <si>
    <t>104</t>
  </si>
  <si>
    <t>051</t>
  </si>
  <si>
    <t>063</t>
  </si>
  <si>
    <t>056</t>
  </si>
  <si>
    <t>054</t>
  </si>
  <si>
    <t>032</t>
  </si>
  <si>
    <t>036</t>
  </si>
  <si>
    <t>095</t>
  </si>
  <si>
    <t>091</t>
  </si>
  <si>
    <t>072</t>
  </si>
  <si>
    <t>102</t>
  </si>
  <si>
    <t>106</t>
  </si>
  <si>
    <t>101</t>
  </si>
  <si>
    <t>082</t>
  </si>
  <si>
    <t>081</t>
  </si>
  <si>
    <t>084</t>
  </si>
  <si>
    <t>042</t>
  </si>
  <si>
    <t>047</t>
  </si>
  <si>
    <t>043</t>
  </si>
  <si>
    <t>Program 5200</t>
  </si>
  <si>
    <t>Izgradnja aerodroma</t>
  </si>
  <si>
    <t>Zračni promet</t>
  </si>
  <si>
    <t>Tekući projekt 710020</t>
  </si>
  <si>
    <t>Pomoći za zdravstvo</t>
  </si>
  <si>
    <t>Aktivnost 480020</t>
  </si>
  <si>
    <t>Redovna djelatnost DV Orkulice Sali</t>
  </si>
  <si>
    <t>Uređenje luka, pristaništa i plaža</t>
  </si>
  <si>
    <t>Protupožarni putovi</t>
  </si>
  <si>
    <t xml:space="preserve">Nabava nefinancijske imovine </t>
  </si>
  <si>
    <t>052</t>
  </si>
  <si>
    <t>083</t>
  </si>
  <si>
    <t>Program 4901</t>
  </si>
  <si>
    <t>Pomoći unutar općeg proračuna</t>
  </si>
  <si>
    <t>Aktivnost 490110</t>
  </si>
  <si>
    <t>Izvor 81</t>
  </si>
  <si>
    <t>Projekcija proračuna za 2027.</t>
  </si>
  <si>
    <t>Vodoopskrba i odvodnja</t>
  </si>
  <si>
    <t>Skloništa za životinje</t>
  </si>
  <si>
    <t>Aktivnost 500010</t>
  </si>
  <si>
    <t>Prilagodba klimatskim promjenama</t>
  </si>
  <si>
    <t>Urbanistički planovi</t>
  </si>
  <si>
    <t>Višak prihoda</t>
  </si>
  <si>
    <t>Prebacivanje prostorno-planske dokumentacije u planove nove generacije</t>
  </si>
  <si>
    <t>Kapitalni projekt 400010</t>
  </si>
  <si>
    <t>Aktivnost 520010</t>
  </si>
  <si>
    <t>Aktivnost 520020</t>
  </si>
  <si>
    <t>Aktivnost 520030</t>
  </si>
  <si>
    <t>Aktivnost 520040</t>
  </si>
  <si>
    <t>Pomoći dane unutar općeg proračuna</t>
  </si>
  <si>
    <t>Program 1001</t>
  </si>
  <si>
    <t>Aktivnost 100110</t>
  </si>
  <si>
    <t xml:space="preserve"> PRORAČUN OPĆINE SALI ZA 2026. GODINU</t>
  </si>
  <si>
    <t>sa projekcijama za 2027. i 2028. godinu</t>
  </si>
  <si>
    <t>Proračun Općine Sali za 2026. godinu sa projekcijama za 2027. i 2028. godinu sastoje se od Općeg i Posebnog dijela.</t>
  </si>
  <si>
    <t>Izvršenje 2024.</t>
  </si>
  <si>
    <t>Plan 2025.</t>
  </si>
  <si>
    <t>Proračun za 2026.</t>
  </si>
  <si>
    <t>Projekcija proračuna za 2028.</t>
  </si>
  <si>
    <t>U posebnom dijelu Proračuna Općine Sali za 2026. godinu rashodi i izdaci iskazani su prema proračunskoj klasifikaciji i raspoređuju se po programima, aktivnostima, korisnicima i namjnama kako slijedi:</t>
  </si>
  <si>
    <t>Proračun Općine Sali za 2026. godinu sa projekcijama za 2027. i 2028. godinu objaviti će se u "Službenom glasniku Općine Sali", a stupa na snagu 01.01.2026. godine</t>
  </si>
  <si>
    <t>Subvencije trgovačkim društvima u javnom sektoru</t>
  </si>
  <si>
    <t xml:space="preserve">Pmomoći trgovačkim društvima u javnom sektoru </t>
  </si>
  <si>
    <t>Izgradnja objekta dječjeg vrtića</t>
  </si>
  <si>
    <t>Program 8310</t>
  </si>
  <si>
    <t>Filmska škola</t>
  </si>
  <si>
    <t>Aktivnost 831010</t>
  </si>
  <si>
    <t>Materijalni rashodi - energija</t>
  </si>
  <si>
    <t>PRIHODI POSLOVANJA PO IZVORIMA FINANCIRANJA</t>
  </si>
  <si>
    <t>Naziv izvora</t>
  </si>
  <si>
    <t>RASHODI POSLOVANJA PREMA IZVORIMA FINANCIRANJA</t>
  </si>
  <si>
    <t>višak</t>
  </si>
  <si>
    <t>Ukupno rashodi poslovanja:</t>
  </si>
  <si>
    <t>Ukupno rashodi poslovanja po izvorima:</t>
  </si>
  <si>
    <t>Prihodi</t>
  </si>
  <si>
    <t>RASHODI POSLOVANJA PO IZVORIMA FINANCIRANJA</t>
  </si>
  <si>
    <t>Temeljem članka 42. stavak 1. Zakona o proračunu (NN 144/21) i članka 30. Statuta Općine Sali (Službeni glasnik Općine Sali" br. 2/2016 - pročišćeni tekst), Općinsko vijeće Općine Sali na 3. sjednici održanoj dana 2. prosinca 2025. godine donosi</t>
  </si>
  <si>
    <t>KLASA: 400-01/25-01/03</t>
  </si>
  <si>
    <t>URBROJ: 2198/15-01-25-1</t>
  </si>
  <si>
    <t>Sali, 2. prosinca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</si>
</sst>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2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16" xfId="0" applyBorder="1"/>
    <xf numFmtId="0" fontId="0" fillId="0" borderId="29" xfId="0" applyBorder="1"/>
    <xf numFmtId="0" fontId="0" fillId="0" borderId="1" xfId="0" applyBorder="1"/>
    <xf numFmtId="0" fontId="5" fillId="0" borderId="1" xfId="0" applyFont="1" applyBorder="1"/>
    <xf numFmtId="0" fontId="0" fillId="0" borderId="30" xfId="0" applyBorder="1"/>
    <xf numFmtId="0" fontId="0" fillId="0" borderId="31" xfId="0" applyBorder="1"/>
    <xf numFmtId="0" fontId="4" fillId="0" borderId="3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30" xfId="0" applyFont="1" applyBorder="1"/>
    <xf numFmtId="0" fontId="1" fillId="0" borderId="0" xfId="0" applyFont="1"/>
    <xf numFmtId="0" fontId="1" fillId="0" borderId="29" xfId="0" applyFont="1" applyBorder="1"/>
    <xf numFmtId="0" fontId="4" fillId="0" borderId="35" xfId="0" applyFont="1" applyBorder="1"/>
    <xf numFmtId="0" fontId="4" fillId="0" borderId="27" xfId="0" applyFont="1" applyBorder="1"/>
    <xf numFmtId="0" fontId="4" fillId="0" borderId="36" xfId="0" applyFont="1" applyBorder="1"/>
    <xf numFmtId="0" fontId="1" fillId="0" borderId="31" xfId="0" applyFont="1" applyBorder="1"/>
    <xf numFmtId="0" fontId="1" fillId="0" borderId="16" xfId="0" applyFont="1" applyBorder="1"/>
    <xf numFmtId="0" fontId="1" fillId="0" borderId="1" xfId="0" applyFont="1" applyBorder="1"/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164" fontId="9" fillId="0" borderId="0" xfId="0" applyNumberFormat="1" applyFont="1"/>
    <xf numFmtId="4" fontId="0" fillId="0" borderId="0" xfId="0" applyNumberFormat="1"/>
    <xf numFmtId="0" fontId="6" fillId="0" borderId="0" xfId="0" applyFont="1"/>
    <xf numFmtId="0" fontId="4" fillId="3" borderId="49" xfId="0" applyFont="1" applyFill="1" applyBorder="1" applyAlignment="1">
      <alignment vertical="center"/>
    </xf>
    <xf numFmtId="0" fontId="4" fillId="3" borderId="53" xfId="0" applyFont="1" applyFill="1" applyBorder="1" applyAlignment="1">
      <alignment wrapText="1"/>
    </xf>
    <xf numFmtId="0" fontId="0" fillId="4" borderId="15" xfId="0" applyFill="1" applyBorder="1"/>
    <xf numFmtId="49" fontId="0" fillId="4" borderId="54" xfId="0" applyNumberFormat="1" applyFill="1" applyBorder="1" applyAlignment="1">
      <alignment horizontal="right"/>
    </xf>
    <xf numFmtId="0" fontId="0" fillId="6" borderId="39" xfId="0" applyFill="1" applyBorder="1"/>
    <xf numFmtId="49" fontId="0" fillId="6" borderId="54" xfId="0" applyNumberFormat="1" applyFill="1" applyBorder="1" applyAlignment="1">
      <alignment horizontal="right"/>
    </xf>
    <xf numFmtId="0" fontId="0" fillId="5" borderId="15" xfId="0" applyFill="1" applyBorder="1"/>
    <xf numFmtId="49" fontId="0" fillId="5" borderId="54" xfId="0" applyNumberFormat="1" applyFill="1" applyBorder="1" applyAlignment="1">
      <alignment horizontal="right"/>
    </xf>
    <xf numFmtId="0" fontId="1" fillId="0" borderId="39" xfId="0" applyFont="1" applyBorder="1"/>
    <xf numFmtId="49" fontId="0" fillId="0" borderId="54" xfId="0" applyNumberFormat="1" applyBorder="1" applyAlignment="1">
      <alignment horizontal="right"/>
    </xf>
    <xf numFmtId="0" fontId="0" fillId="0" borderId="15" xfId="0" applyBorder="1"/>
    <xf numFmtId="0" fontId="0" fillId="0" borderId="39" xfId="0" applyBorder="1"/>
    <xf numFmtId="0" fontId="1" fillId="0" borderId="15" xfId="0" applyFont="1" applyBorder="1"/>
    <xf numFmtId="0" fontId="1" fillId="4" borderId="15" xfId="0" applyFont="1" applyFill="1" applyBorder="1"/>
    <xf numFmtId="0" fontId="1" fillId="5" borderId="15" xfId="0" applyFont="1" applyFill="1" applyBorder="1"/>
    <xf numFmtId="0" fontId="0" fillId="6" borderId="15" xfId="0" applyFill="1" applyBorder="1"/>
    <xf numFmtId="0" fontId="1" fillId="5" borderId="39" xfId="0" applyFont="1" applyFill="1" applyBorder="1"/>
    <xf numFmtId="49" fontId="0" fillId="0" borderId="55" xfId="0" applyNumberFormat="1" applyBorder="1" applyAlignment="1">
      <alignment horizontal="right"/>
    </xf>
    <xf numFmtId="0" fontId="0" fillId="7" borderId="56" xfId="0" applyFill="1" applyBorder="1" applyAlignment="1">
      <alignment horizontal="right"/>
    </xf>
    <xf numFmtId="0" fontId="0" fillId="8" borderId="31" xfId="0" applyFill="1" applyBorder="1"/>
    <xf numFmtId="0" fontId="5" fillId="8" borderId="1" xfId="0" applyFont="1" applyFill="1" applyBorder="1"/>
    <xf numFmtId="164" fontId="5" fillId="8" borderId="17" xfId="0" applyNumberFormat="1" applyFont="1" applyFill="1" applyBorder="1" applyAlignment="1">
      <alignment horizontal="right"/>
    </xf>
    <xf numFmtId="164" fontId="5" fillId="8" borderId="18" xfId="0" applyNumberFormat="1" applyFont="1" applyFill="1" applyBorder="1" applyAlignment="1">
      <alignment horizontal="right"/>
    </xf>
    <xf numFmtId="164" fontId="5" fillId="8" borderId="16" xfId="0" applyNumberFormat="1" applyFont="1" applyFill="1" applyBorder="1" applyAlignment="1">
      <alignment horizontal="right"/>
    </xf>
    <xf numFmtId="0" fontId="5" fillId="8" borderId="29" xfId="0" applyFont="1" applyFill="1" applyBorder="1"/>
    <xf numFmtId="0" fontId="0" fillId="8" borderId="15" xfId="0" applyFill="1" applyBorder="1"/>
    <xf numFmtId="49" fontId="0" fillId="8" borderId="54" xfId="0" applyNumberFormat="1" applyFill="1" applyBorder="1" applyAlignment="1">
      <alignment horizontal="right"/>
    </xf>
    <xf numFmtId="0" fontId="0" fillId="8" borderId="39" xfId="0" applyFill="1" applyBorder="1"/>
    <xf numFmtId="0" fontId="1" fillId="8" borderId="15" xfId="0" applyFont="1" applyFill="1" applyBorder="1"/>
    <xf numFmtId="49" fontId="5" fillId="8" borderId="54" xfId="0" applyNumberFormat="1" applyFont="1" applyFill="1" applyBorder="1" applyAlignment="1">
      <alignment horizontal="right"/>
    </xf>
    <xf numFmtId="49" fontId="1" fillId="0" borderId="54" xfId="0" applyNumberFormat="1" applyFont="1" applyBorder="1" applyAlignment="1">
      <alignment horizontal="right"/>
    </xf>
    <xf numFmtId="0" fontId="5" fillId="8" borderId="32" xfId="0" applyFont="1" applyFill="1" applyBorder="1"/>
    <xf numFmtId="49" fontId="1" fillId="5" borderId="54" xfId="0" applyNumberFormat="1" applyFont="1" applyFill="1" applyBorder="1" applyAlignment="1">
      <alignment horizontal="right"/>
    </xf>
    <xf numFmtId="0" fontId="5" fillId="8" borderId="16" xfId="0" applyFont="1" applyFill="1" applyBorder="1" applyAlignment="1">
      <alignment horizontal="left" wrapText="1"/>
    </xf>
    <xf numFmtId="0" fontId="11" fillId="8" borderId="15" xfId="0" applyFont="1" applyFill="1" applyBorder="1"/>
    <xf numFmtId="0" fontId="13" fillId="0" borderId="0" xfId="0" applyFont="1"/>
    <xf numFmtId="49" fontId="14" fillId="8" borderId="54" xfId="0" applyNumberFormat="1" applyFont="1" applyFill="1" applyBorder="1" applyAlignment="1">
      <alignment horizontal="right"/>
    </xf>
    <xf numFmtId="164" fontId="14" fillId="8" borderId="17" xfId="0" applyNumberFormat="1" applyFont="1" applyFill="1" applyBorder="1" applyAlignment="1">
      <alignment horizontal="right"/>
    </xf>
    <xf numFmtId="164" fontId="14" fillId="8" borderId="18" xfId="0" applyNumberFormat="1" applyFont="1" applyFill="1" applyBorder="1" applyAlignment="1">
      <alignment horizontal="right"/>
    </xf>
    <xf numFmtId="0" fontId="3" fillId="0" borderId="30" xfId="0" applyFont="1" applyBorder="1"/>
    <xf numFmtId="0" fontId="3" fillId="0" borderId="0" xfId="0" applyFont="1"/>
    <xf numFmtId="0" fontId="3" fillId="0" borderId="29" xfId="0" applyFont="1" applyBorder="1"/>
    <xf numFmtId="0" fontId="2" fillId="0" borderId="31" xfId="0" applyFont="1" applyBorder="1"/>
    <xf numFmtId="0" fontId="2" fillId="0" borderId="16" xfId="0" applyFont="1" applyBorder="1"/>
    <xf numFmtId="0" fontId="2" fillId="0" borderId="1" xfId="0" applyFont="1" applyBorder="1"/>
    <xf numFmtId="0" fontId="2" fillId="8" borderId="31" xfId="0" applyFont="1" applyFill="1" applyBorder="1"/>
    <xf numFmtId="0" fontId="2" fillId="8" borderId="16" xfId="0" applyFont="1" applyFill="1" applyBorder="1"/>
    <xf numFmtId="0" fontId="2" fillId="8" borderId="30" xfId="0" applyFont="1" applyFill="1" applyBorder="1"/>
    <xf numFmtId="0" fontId="2" fillId="8" borderId="0" xfId="0" applyFont="1" applyFill="1"/>
    <xf numFmtId="0" fontId="2" fillId="0" borderId="30" xfId="0" applyFont="1" applyBorder="1"/>
    <xf numFmtId="0" fontId="2" fillId="0" borderId="0" xfId="0" applyFont="1"/>
    <xf numFmtId="0" fontId="2" fillId="0" borderId="29" xfId="0" applyFont="1" applyBorder="1"/>
    <xf numFmtId="0" fontId="2" fillId="8" borderId="20" xfId="0" applyFont="1" applyFill="1" applyBorder="1"/>
    <xf numFmtId="0" fontId="2" fillId="8" borderId="22" xfId="0" applyFont="1" applyFill="1" applyBorder="1"/>
    <xf numFmtId="0" fontId="2" fillId="0" borderId="33" xfId="0" applyFont="1" applyBorder="1"/>
    <xf numFmtId="0" fontId="2" fillId="0" borderId="13" xfId="0" applyFont="1" applyBorder="1"/>
    <xf numFmtId="0" fontId="13" fillId="8" borderId="31" xfId="0" applyFont="1" applyFill="1" applyBorder="1"/>
    <xf numFmtId="0" fontId="13" fillId="8" borderId="16" xfId="0" applyFont="1" applyFill="1" applyBorder="1"/>
    <xf numFmtId="0" fontId="14" fillId="8" borderId="1" xfId="0" applyFont="1" applyFill="1" applyBorder="1"/>
    <xf numFmtId="164" fontId="14" fillId="8" borderId="16" xfId="0" applyNumberFormat="1" applyFont="1" applyFill="1" applyBorder="1" applyAlignment="1">
      <alignment horizontal="right"/>
    </xf>
    <xf numFmtId="164" fontId="14" fillId="8" borderId="19" xfId="0" applyNumberFormat="1" applyFont="1" applyFill="1" applyBorder="1" applyAlignment="1">
      <alignment horizontal="right"/>
    </xf>
    <xf numFmtId="0" fontId="13" fillId="8" borderId="30" xfId="0" applyFont="1" applyFill="1" applyBorder="1"/>
    <xf numFmtId="0" fontId="14" fillId="8" borderId="29" xfId="0" applyFont="1" applyFill="1" applyBorder="1"/>
    <xf numFmtId="0" fontId="13" fillId="8" borderId="18" xfId="0" applyFont="1" applyFill="1" applyBorder="1"/>
    <xf numFmtId="0" fontId="13" fillId="8" borderId="33" xfId="0" applyFont="1" applyFill="1" applyBorder="1"/>
    <xf numFmtId="0" fontId="13" fillId="8" borderId="13" xfId="0" applyFont="1" applyFill="1" applyBorder="1"/>
    <xf numFmtId="0" fontId="13" fillId="8" borderId="1" xfId="0" applyFont="1" applyFill="1" applyBorder="1"/>
    <xf numFmtId="0" fontId="13" fillId="8" borderId="12" xfId="0" applyFont="1" applyFill="1" applyBorder="1"/>
    <xf numFmtId="0" fontId="13" fillId="8" borderId="34" xfId="0" applyFont="1" applyFill="1" applyBorder="1"/>
    <xf numFmtId="0" fontId="13" fillId="8" borderId="39" xfId="0" applyFont="1" applyFill="1" applyBorder="1"/>
    <xf numFmtId="0" fontId="0" fillId="8" borderId="16" xfId="0" applyFill="1" applyBorder="1"/>
    <xf numFmtId="0" fontId="0" fillId="8" borderId="47" xfId="0" applyFill="1" applyBorder="1"/>
    <xf numFmtId="0" fontId="0" fillId="8" borderId="45" xfId="0" applyFill="1" applyBorder="1"/>
    <xf numFmtId="0" fontId="5" fillId="8" borderId="48" xfId="0" applyFont="1" applyFill="1" applyBorder="1"/>
    <xf numFmtId="0" fontId="0" fillId="8" borderId="30" xfId="0" applyFill="1" applyBorder="1"/>
    <xf numFmtId="0" fontId="0" fillId="8" borderId="0" xfId="0" applyFill="1"/>
    <xf numFmtId="0" fontId="13" fillId="0" borderId="31" xfId="0" applyFont="1" applyBorder="1"/>
    <xf numFmtId="0" fontId="13" fillId="0" borderId="16" xfId="0" applyFont="1" applyBorder="1"/>
    <xf numFmtId="0" fontId="14" fillId="0" borderId="1" xfId="0" applyFont="1" applyBorder="1"/>
    <xf numFmtId="0" fontId="2" fillId="5" borderId="26" xfId="0" applyFont="1" applyFill="1" applyBorder="1" applyAlignment="1">
      <alignment horizontal="right"/>
    </xf>
    <xf numFmtId="49" fontId="0" fillId="0" borderId="57" xfId="0" applyNumberForma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31" xfId="0" applyFont="1" applyBorder="1"/>
    <xf numFmtId="0" fontId="5" fillId="0" borderId="30" xfId="0" applyFont="1" applyBorder="1"/>
    <xf numFmtId="0" fontId="5" fillId="0" borderId="47" xfId="0" applyFont="1" applyBorder="1"/>
    <xf numFmtId="0" fontId="4" fillId="2" borderId="3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14" fillId="8" borderId="18" xfId="0" applyFont="1" applyFill="1" applyBorder="1" applyAlignment="1">
      <alignment horizontal="left"/>
    </xf>
    <xf numFmtId="0" fontId="14" fillId="8" borderId="16" xfId="0" applyFont="1" applyFill="1" applyBorder="1" applyAlignment="1">
      <alignment horizontal="left"/>
    </xf>
    <xf numFmtId="164" fontId="2" fillId="0" borderId="16" xfId="0" applyNumberFormat="1" applyFont="1" applyBorder="1"/>
    <xf numFmtId="164" fontId="13" fillId="0" borderId="16" xfId="0" applyNumberFormat="1" applyFont="1" applyBorder="1"/>
    <xf numFmtId="164" fontId="2" fillId="0" borderId="0" xfId="0" applyNumberFormat="1" applyFont="1"/>
    <xf numFmtId="164" fontId="2" fillId="0" borderId="13" xfId="0" applyNumberFormat="1" applyFont="1" applyBorder="1"/>
    <xf numFmtId="164" fontId="2" fillId="0" borderId="5" xfId="0" applyNumberFormat="1" applyFont="1" applyBorder="1"/>
    <xf numFmtId="164" fontId="2" fillId="0" borderId="18" xfId="0" applyNumberFormat="1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2" fillId="0" borderId="3" xfId="0" applyNumberFormat="1" applyFont="1" applyBorder="1"/>
    <xf numFmtId="0" fontId="2" fillId="0" borderId="5" xfId="0" applyFont="1" applyBorder="1" applyAlignment="1">
      <alignment horizontal="center"/>
    </xf>
    <xf numFmtId="0" fontId="13" fillId="8" borderId="0" xfId="0" applyFont="1" applyFill="1"/>
    <xf numFmtId="0" fontId="14" fillId="8" borderId="0" xfId="0" applyFont="1" applyFill="1" applyAlignment="1">
      <alignment horizontal="left" wrapText="1"/>
    </xf>
    <xf numFmtId="0" fontId="14" fillId="8" borderId="0" xfId="0" applyFont="1" applyFill="1" applyAlignment="1">
      <alignment horizontal="left"/>
    </xf>
    <xf numFmtId="0" fontId="14" fillId="8" borderId="0" xfId="0" applyFont="1" applyFill="1"/>
    <xf numFmtId="0" fontId="14" fillId="0" borderId="58" xfId="0" applyFont="1" applyBorder="1"/>
    <xf numFmtId="0" fontId="14" fillId="0" borderId="20" xfId="0" applyFont="1" applyBorder="1"/>
    <xf numFmtId="0" fontId="5" fillId="0" borderId="0" xfId="0" applyFont="1" applyAlignment="1">
      <alignment horizontal="left" wrapText="1"/>
    </xf>
    <xf numFmtId="164" fontId="2" fillId="0" borderId="17" xfId="0" applyNumberFormat="1" applyFont="1" applyBorder="1" applyAlignment="1">
      <alignment horizontal="right"/>
    </xf>
    <xf numFmtId="164" fontId="2" fillId="0" borderId="18" xfId="0" applyNumberFormat="1" applyFont="1" applyBorder="1" applyAlignment="1">
      <alignment horizontal="right"/>
    </xf>
    <xf numFmtId="164" fontId="2" fillId="0" borderId="19" xfId="0" applyNumberFormat="1" applyFont="1" applyBorder="1" applyAlignment="1">
      <alignment horizontal="right"/>
    </xf>
    <xf numFmtId="0" fontId="2" fillId="5" borderId="27" xfId="0" applyFont="1" applyFill="1" applyBorder="1" applyAlignment="1">
      <alignment horizontal="right"/>
    </xf>
    <xf numFmtId="164" fontId="2" fillId="5" borderId="28" xfId="0" applyNumberFormat="1" applyFont="1" applyFill="1" applyBorder="1" applyAlignment="1">
      <alignment horizontal="right"/>
    </xf>
    <xf numFmtId="164" fontId="2" fillId="5" borderId="37" xfId="0" applyNumberFormat="1" applyFont="1" applyFill="1" applyBorder="1" applyAlignment="1">
      <alignment horizontal="right"/>
    </xf>
    <xf numFmtId="164" fontId="2" fillId="5" borderId="38" xfId="0" applyNumberFormat="1" applyFont="1" applyFill="1" applyBorder="1" applyAlignment="1">
      <alignment horizontal="right"/>
    </xf>
    <xf numFmtId="0" fontId="14" fillId="0" borderId="17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164" fontId="2" fillId="0" borderId="42" xfId="0" applyNumberFormat="1" applyFont="1" applyBorder="1" applyAlignment="1">
      <alignment horizontal="right"/>
    </xf>
    <xf numFmtId="164" fontId="2" fillId="0" borderId="43" xfId="0" applyNumberFormat="1" applyFont="1" applyBorder="1" applyAlignment="1">
      <alignment horizontal="right"/>
    </xf>
    <xf numFmtId="164" fontId="2" fillId="0" borderId="46" xfId="0" applyNumberFormat="1" applyFont="1" applyBorder="1" applyAlignment="1">
      <alignment horizontal="right"/>
    </xf>
    <xf numFmtId="0" fontId="14" fillId="0" borderId="23" xfId="0" applyFont="1" applyBorder="1" applyAlignment="1">
      <alignment horizontal="right" wrapText="1"/>
    </xf>
    <xf numFmtId="0" fontId="14" fillId="0" borderId="24" xfId="0" applyFont="1" applyBorder="1" applyAlignment="1">
      <alignment horizontal="right" wrapText="1"/>
    </xf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2" fillId="0" borderId="4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0" fontId="4" fillId="2" borderId="28" xfId="0" applyFont="1" applyFill="1" applyBorder="1" applyAlignment="1">
      <alignment horizontal="center" wrapText="1"/>
    </xf>
    <xf numFmtId="0" fontId="4" fillId="2" borderId="38" xfId="0" applyFont="1" applyFill="1" applyBorder="1" applyAlignment="1">
      <alignment horizontal="center" wrapText="1"/>
    </xf>
    <xf numFmtId="0" fontId="5" fillId="8" borderId="17" xfId="0" applyFont="1" applyFill="1" applyBorder="1" applyAlignment="1">
      <alignment horizontal="left" wrapText="1"/>
    </xf>
    <xf numFmtId="0" fontId="5" fillId="8" borderId="18" xfId="0" applyFont="1" applyFill="1" applyBorder="1" applyAlignment="1">
      <alignment horizontal="left" wrapText="1"/>
    </xf>
    <xf numFmtId="0" fontId="5" fillId="8" borderId="16" xfId="0" applyFont="1" applyFill="1" applyBorder="1" applyAlignment="1">
      <alignment horizontal="left" wrapText="1"/>
    </xf>
    <xf numFmtId="164" fontId="5" fillId="8" borderId="17" xfId="0" applyNumberFormat="1" applyFont="1" applyFill="1" applyBorder="1" applyAlignment="1">
      <alignment horizontal="right"/>
    </xf>
    <xf numFmtId="164" fontId="5" fillId="8" borderId="18" xfId="0" applyNumberFormat="1" applyFont="1" applyFill="1" applyBorder="1" applyAlignment="1">
      <alignment horizontal="right"/>
    </xf>
    <xf numFmtId="0" fontId="14" fillId="8" borderId="17" xfId="0" applyFont="1" applyFill="1" applyBorder="1" applyAlignment="1">
      <alignment horizontal="left"/>
    </xf>
    <xf numFmtId="0" fontId="14" fillId="8" borderId="18" xfId="0" applyFont="1" applyFill="1" applyBorder="1" applyAlignment="1">
      <alignment horizontal="left"/>
    </xf>
    <xf numFmtId="164" fontId="14" fillId="8" borderId="17" xfId="0" applyNumberFormat="1" applyFont="1" applyFill="1" applyBorder="1" applyAlignment="1">
      <alignment horizontal="right"/>
    </xf>
    <xf numFmtId="164" fontId="14" fillId="8" borderId="18" xfId="0" applyNumberFormat="1" applyFont="1" applyFill="1" applyBorder="1" applyAlignment="1">
      <alignment horizontal="right"/>
    </xf>
    <xf numFmtId="164" fontId="14" fillId="8" borderId="19" xfId="0" applyNumberFormat="1" applyFont="1" applyFill="1" applyBorder="1" applyAlignment="1">
      <alignment horizontal="right"/>
    </xf>
    <xf numFmtId="164" fontId="14" fillId="8" borderId="16" xfId="0" applyNumberFormat="1" applyFont="1" applyFill="1" applyBorder="1" applyAlignment="1">
      <alignment horizontal="right"/>
    </xf>
    <xf numFmtId="164" fontId="14" fillId="8" borderId="23" xfId="0" applyNumberFormat="1" applyFont="1" applyFill="1" applyBorder="1" applyAlignment="1">
      <alignment horizontal="right"/>
    </xf>
    <xf numFmtId="164" fontId="14" fillId="8" borderId="24" xfId="0" applyNumberFormat="1" applyFont="1" applyFill="1" applyBorder="1" applyAlignment="1">
      <alignment horizontal="right"/>
    </xf>
    <xf numFmtId="164" fontId="14" fillId="8" borderId="25" xfId="0" applyNumberFormat="1" applyFont="1" applyFill="1" applyBorder="1" applyAlignment="1">
      <alignment horizontal="right"/>
    </xf>
    <xf numFmtId="0" fontId="4" fillId="0" borderId="2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6" xfId="0" applyFont="1" applyBorder="1" applyAlignment="1">
      <alignment horizontal="left"/>
    </xf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0" fontId="2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164" fontId="1" fillId="0" borderId="17" xfId="0" applyNumberFormat="1" applyFont="1" applyBorder="1" applyAlignment="1">
      <alignment horizontal="right"/>
    </xf>
    <xf numFmtId="164" fontId="1" fillId="0" borderId="18" xfId="0" applyNumberFormat="1" applyFont="1" applyBorder="1" applyAlignment="1">
      <alignment horizontal="right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164" fontId="0" fillId="0" borderId="17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164" fontId="5" fillId="8" borderId="16" xfId="0" applyNumberFormat="1" applyFont="1" applyFill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0" fontId="14" fillId="8" borderId="16" xfId="0" applyFont="1" applyFill="1" applyBorder="1" applyAlignment="1">
      <alignment horizontal="left"/>
    </xf>
    <xf numFmtId="164" fontId="1" fillId="0" borderId="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4" fillId="3" borderId="50" xfId="0" applyNumberFormat="1" applyFont="1" applyFill="1" applyBorder="1" applyAlignment="1">
      <alignment horizontal="center" vertical="center" wrapText="1"/>
    </xf>
    <xf numFmtId="164" fontId="4" fillId="3" borderId="51" xfId="0" applyNumberFormat="1" applyFont="1" applyFill="1" applyBorder="1" applyAlignment="1">
      <alignment horizontal="center" vertical="center" wrapText="1"/>
    </xf>
    <xf numFmtId="164" fontId="4" fillId="3" borderId="52" xfId="0" applyNumberFormat="1" applyFont="1" applyFill="1" applyBorder="1" applyAlignment="1">
      <alignment horizontal="center" vertical="center" wrapText="1"/>
    </xf>
    <xf numFmtId="164" fontId="4" fillId="3" borderId="50" xfId="0" applyNumberFormat="1" applyFont="1" applyFill="1" applyBorder="1" applyAlignment="1">
      <alignment horizontal="center" vertical="center"/>
    </xf>
    <xf numFmtId="164" fontId="4" fillId="3" borderId="51" xfId="0" applyNumberFormat="1" applyFont="1" applyFill="1" applyBorder="1" applyAlignment="1">
      <alignment horizontal="center" vertical="center"/>
    </xf>
    <xf numFmtId="164" fontId="4" fillId="3" borderId="52" xfId="0" applyNumberFormat="1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5" fillId="8" borderId="40" xfId="0" applyNumberFormat="1" applyFont="1" applyFill="1" applyBorder="1" applyAlignment="1">
      <alignment horizontal="right"/>
    </xf>
    <xf numFmtId="164" fontId="5" fillId="8" borderId="41" xfId="0" applyNumberFormat="1" applyFont="1" applyFill="1" applyBorder="1" applyAlignment="1">
      <alignment horizontal="right"/>
    </xf>
    <xf numFmtId="0" fontId="5" fillId="8" borderId="40" xfId="0" applyFont="1" applyFill="1" applyBorder="1" applyAlignment="1">
      <alignment horizontal="left" wrapText="1"/>
    </xf>
    <xf numFmtId="0" fontId="5" fillId="8" borderId="41" xfId="0" applyFont="1" applyFill="1" applyBorder="1" applyAlignment="1">
      <alignment horizontal="left" wrapText="1"/>
    </xf>
    <xf numFmtId="0" fontId="5" fillId="8" borderId="40" xfId="0" applyFont="1" applyFill="1" applyBorder="1" applyAlignment="1">
      <alignment horizontal="left"/>
    </xf>
    <xf numFmtId="0" fontId="5" fillId="8" borderId="41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164" fontId="0" fillId="8" borderId="17" xfId="0" applyNumberFormat="1" applyFill="1" applyBorder="1" applyAlignment="1">
      <alignment horizontal="right"/>
    </xf>
    <xf numFmtId="164" fontId="0" fillId="8" borderId="18" xfId="0" applyNumberFormat="1" applyFill="1" applyBorder="1" applyAlignment="1">
      <alignment horizontal="right"/>
    </xf>
    <xf numFmtId="164" fontId="0" fillId="0" borderId="40" xfId="0" applyNumberFormat="1" applyBorder="1" applyAlignment="1">
      <alignment horizontal="right"/>
    </xf>
    <xf numFmtId="164" fontId="0" fillId="0" borderId="41" xfId="0" applyNumberFormat="1" applyBorder="1" applyAlignment="1">
      <alignment horizontal="right"/>
    </xf>
    <xf numFmtId="0" fontId="5" fillId="8" borderId="4" xfId="0" applyFont="1" applyFill="1" applyBorder="1" applyAlignment="1">
      <alignment horizontal="left" wrapText="1"/>
    </xf>
    <xf numFmtId="0" fontId="5" fillId="8" borderId="5" xfId="0" applyFont="1" applyFill="1" applyBorder="1" applyAlignment="1">
      <alignment horizontal="left" wrapText="1"/>
    </xf>
    <xf numFmtId="0" fontId="5" fillId="8" borderId="0" xfId="0" applyFont="1" applyFill="1" applyAlignment="1">
      <alignment horizontal="left" wrapText="1"/>
    </xf>
    <xf numFmtId="164" fontId="5" fillId="8" borderId="4" xfId="0" applyNumberFormat="1" applyFont="1" applyFill="1" applyBorder="1" applyAlignment="1">
      <alignment horizontal="right"/>
    </xf>
    <xf numFmtId="164" fontId="5" fillId="8" borderId="5" xfId="0" applyNumberFormat="1" applyFont="1" applyFill="1" applyBorder="1" applyAlignment="1">
      <alignment horizontal="right"/>
    </xf>
    <xf numFmtId="164" fontId="5" fillId="8" borderId="0" xfId="0" applyNumberFormat="1" applyFont="1" applyFill="1" applyAlignment="1">
      <alignment horizontal="right"/>
    </xf>
    <xf numFmtId="0" fontId="0" fillId="0" borderId="16" xfId="0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0" fillId="0" borderId="4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0" fontId="1" fillId="5" borderId="17" xfId="0" applyFont="1" applyFill="1" applyBorder="1" applyAlignment="1">
      <alignment horizontal="left" wrapText="1"/>
    </xf>
    <xf numFmtId="0" fontId="1" fillId="5" borderId="18" xfId="0" applyFont="1" applyFill="1" applyBorder="1" applyAlignment="1">
      <alignment horizontal="left" wrapText="1"/>
    </xf>
    <xf numFmtId="0" fontId="1" fillId="5" borderId="16" xfId="0" applyFont="1" applyFill="1" applyBorder="1" applyAlignment="1">
      <alignment horizontal="left" wrapText="1"/>
    </xf>
    <xf numFmtId="164" fontId="1" fillId="5" borderId="17" xfId="0" applyNumberFormat="1" applyFont="1" applyFill="1" applyBorder="1" applyAlignment="1">
      <alignment horizontal="right"/>
    </xf>
    <xf numFmtId="164" fontId="1" fillId="5" borderId="18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justify"/>
    </xf>
    <xf numFmtId="0" fontId="1" fillId="6" borderId="17" xfId="0" applyFont="1" applyFill="1" applyBorder="1" applyAlignment="1">
      <alignment horizontal="left" wrapText="1"/>
    </xf>
    <xf numFmtId="0" fontId="1" fillId="6" borderId="18" xfId="0" applyFont="1" applyFill="1" applyBorder="1" applyAlignment="1">
      <alignment horizontal="left" wrapText="1"/>
    </xf>
    <xf numFmtId="0" fontId="1" fillId="6" borderId="16" xfId="0" applyFont="1" applyFill="1" applyBorder="1" applyAlignment="1">
      <alignment horizontal="left" wrapText="1"/>
    </xf>
    <xf numFmtId="164" fontId="1" fillId="6" borderId="17" xfId="0" applyNumberFormat="1" applyFont="1" applyFill="1" applyBorder="1" applyAlignment="1">
      <alignment horizontal="right"/>
    </xf>
    <xf numFmtId="164" fontId="1" fillId="6" borderId="18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64" fontId="10" fillId="0" borderId="0" xfId="0" applyNumberFormat="1" applyFont="1" applyAlignment="1">
      <alignment horizontal="center"/>
    </xf>
    <xf numFmtId="0" fontId="1" fillId="4" borderId="17" xfId="0" applyFont="1" applyFill="1" applyBorder="1" applyAlignment="1">
      <alignment horizontal="left" wrapText="1"/>
    </xf>
    <xf numFmtId="0" fontId="1" fillId="4" borderId="18" xfId="0" applyFont="1" applyFill="1" applyBorder="1" applyAlignment="1">
      <alignment horizontal="left" wrapText="1"/>
    </xf>
    <xf numFmtId="0" fontId="1" fillId="4" borderId="16" xfId="0" applyFont="1" applyFill="1" applyBorder="1" applyAlignment="1">
      <alignment horizontal="left" wrapText="1"/>
    </xf>
    <xf numFmtId="164" fontId="1" fillId="4" borderId="17" xfId="0" applyNumberFormat="1" applyFont="1" applyFill="1" applyBorder="1" applyAlignment="1">
      <alignment horizontal="right"/>
    </xf>
    <xf numFmtId="164" fontId="1" fillId="4" borderId="18" xfId="0" applyNumberFormat="1" applyFont="1" applyFill="1" applyBorder="1" applyAlignment="1">
      <alignment horizontal="right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justify" wrapText="1"/>
    </xf>
    <xf numFmtId="164" fontId="1" fillId="0" borderId="0" xfId="0" applyNumberFormat="1" applyFont="1" applyAlignment="1">
      <alignment horizontal="right"/>
    </xf>
    <xf numFmtId="164" fontId="5" fillId="8" borderId="19" xfId="0" applyNumberFormat="1" applyFont="1" applyFill="1" applyBorder="1" applyAlignment="1">
      <alignment horizontal="right"/>
    </xf>
    <xf numFmtId="0" fontId="1" fillId="0" borderId="16" xfId="0" applyFont="1" applyBorder="1" applyAlignment="1">
      <alignment horizontal="left" wrapText="1"/>
    </xf>
    <xf numFmtId="0" fontId="5" fillId="8" borderId="16" xfId="0" applyFont="1" applyFill="1" applyBorder="1" applyAlignment="1">
      <alignment horizontal="left"/>
    </xf>
    <xf numFmtId="0" fontId="5" fillId="8" borderId="17" xfId="0" applyFont="1" applyFill="1" applyBorder="1" applyAlignment="1">
      <alignment horizontal="left"/>
    </xf>
    <xf numFmtId="0" fontId="5" fillId="8" borderId="18" xfId="0" applyFont="1" applyFill="1" applyBorder="1" applyAlignment="1">
      <alignment horizontal="left"/>
    </xf>
    <xf numFmtId="164" fontId="5" fillId="0" borderId="42" xfId="0" applyNumberFormat="1" applyFont="1" applyBorder="1" applyAlignment="1">
      <alignment horizontal="right"/>
    </xf>
    <xf numFmtId="164" fontId="5" fillId="0" borderId="46" xfId="0" applyNumberFormat="1" applyFont="1" applyBorder="1" applyAlignment="1">
      <alignment horizontal="right"/>
    </xf>
    <xf numFmtId="0" fontId="5" fillId="8" borderId="45" xfId="0" applyFont="1" applyFill="1" applyBorder="1" applyAlignment="1">
      <alignment horizontal="right"/>
    </xf>
    <xf numFmtId="164" fontId="5" fillId="8" borderId="42" xfId="0" applyNumberFormat="1" applyFont="1" applyFill="1" applyBorder="1" applyAlignment="1">
      <alignment horizontal="right"/>
    </xf>
    <xf numFmtId="164" fontId="5" fillId="8" borderId="43" xfId="0" applyNumberFormat="1" applyFont="1" applyFill="1" applyBorder="1" applyAlignment="1">
      <alignment horizontal="right"/>
    </xf>
    <xf numFmtId="164" fontId="5" fillId="8" borderId="45" xfId="0" applyNumberFormat="1" applyFont="1" applyFill="1" applyBorder="1" applyAlignment="1">
      <alignment horizontal="right"/>
    </xf>
    <xf numFmtId="164" fontId="5" fillId="8" borderId="46" xfId="0" applyNumberFormat="1" applyFont="1" applyFill="1" applyBorder="1" applyAlignment="1">
      <alignment horizontal="right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14" fillId="8" borderId="17" xfId="0" applyFont="1" applyFill="1" applyBorder="1" applyAlignment="1">
      <alignment horizontal="left" wrapText="1"/>
    </xf>
    <xf numFmtId="0" fontId="14" fillId="8" borderId="18" xfId="0" applyFont="1" applyFill="1" applyBorder="1" applyAlignment="1">
      <alignment horizontal="left" wrapText="1"/>
    </xf>
    <xf numFmtId="0" fontId="14" fillId="8" borderId="0" xfId="0" applyFont="1" applyFill="1" applyAlignment="1">
      <alignment horizontal="left"/>
    </xf>
    <xf numFmtId="0" fontId="14" fillId="8" borderId="16" xfId="0" applyFont="1" applyFill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5" fillId="0" borderId="17" xfId="0" applyNumberFormat="1" applyFont="1" applyBorder="1" applyAlignment="1">
      <alignment horizontal="right"/>
    </xf>
    <xf numFmtId="164" fontId="5" fillId="0" borderId="18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0" fontId="5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0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164" fontId="0" fillId="0" borderId="11" xfId="0" applyNumberForma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0" fillId="0" borderId="16" xfId="0" applyBorder="1" applyAlignment="1">
      <alignment horizontal="left"/>
    </xf>
    <xf numFmtId="0" fontId="5" fillId="8" borderId="0" xfId="0" applyFont="1" applyFill="1" applyAlignment="1">
      <alignment horizontal="left"/>
    </xf>
    <xf numFmtId="164" fontId="1" fillId="0" borderId="19" xfId="0" applyNumberFormat="1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164" fontId="5" fillId="8" borderId="11" xfId="0" applyNumberFormat="1" applyFont="1" applyFill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0" fontId="5" fillId="0" borderId="44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164" fontId="5" fillId="0" borderId="43" xfId="0" applyNumberFormat="1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center"/>
    </xf>
    <xf numFmtId="164" fontId="4" fillId="0" borderId="37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5" fillId="0" borderId="39" xfId="0" applyFont="1" applyBorder="1" applyAlignment="1">
      <alignment horizontal="left" wrapText="1"/>
    </xf>
    <xf numFmtId="0" fontId="2" fillId="5" borderId="26" xfId="0" applyFont="1" applyFill="1" applyBorder="1" applyAlignment="1">
      <alignment horizontal="right"/>
    </xf>
    <xf numFmtId="0" fontId="5" fillId="0" borderId="39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64" fontId="4" fillId="0" borderId="27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 wrapText="1"/>
    </xf>
    <xf numFmtId="164" fontId="4" fillId="0" borderId="37" xfId="0" applyNumberFormat="1" applyFont="1" applyBorder="1" applyAlignment="1">
      <alignment horizontal="center" wrapText="1"/>
    </xf>
    <xf numFmtId="164" fontId="4" fillId="0" borderId="38" xfId="0" applyNumberFormat="1" applyFont="1" applyBorder="1" applyAlignment="1">
      <alignment horizontal="center" wrapText="1"/>
    </xf>
    <xf numFmtId="164" fontId="2" fillId="5" borderId="28" xfId="0" applyNumberFormat="1" applyFont="1" applyFill="1" applyBorder="1"/>
    <xf numFmtId="0" fontId="2" fillId="5" borderId="27" xfId="0" applyFont="1" applyFill="1" applyBorder="1"/>
    <xf numFmtId="0" fontId="2" fillId="5" borderId="38" xfId="0" applyFont="1" applyFill="1" applyBorder="1"/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0" borderId="15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164" fontId="14" fillId="8" borderId="4" xfId="0" applyNumberFormat="1" applyFont="1" applyFill="1" applyBorder="1" applyAlignment="1">
      <alignment horizontal="right"/>
    </xf>
    <xf numFmtId="164" fontId="14" fillId="8" borderId="5" xfId="0" applyNumberFormat="1" applyFont="1" applyFill="1" applyBorder="1" applyAlignment="1">
      <alignment horizontal="right"/>
    </xf>
    <xf numFmtId="164" fontId="14" fillId="8" borderId="0" xfId="0" applyNumberFormat="1" applyFont="1" applyFill="1" applyAlignment="1">
      <alignment horizontal="right"/>
    </xf>
    <xf numFmtId="164" fontId="14" fillId="8" borderId="11" xfId="0" applyNumberFormat="1" applyFont="1" applyFill="1" applyBorder="1" applyAlignment="1">
      <alignment horizontal="righ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3" fillId="0" borderId="17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164" fontId="3" fillId="0" borderId="2" xfId="0" applyNumberFormat="1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0" fontId="2" fillId="5" borderId="38" xfId="0" applyFont="1" applyFill="1" applyBorder="1" applyAlignment="1">
      <alignment horizontal="right"/>
    </xf>
    <xf numFmtId="0" fontId="3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164" fontId="3" fillId="2" borderId="23" xfId="0" applyNumberFormat="1" applyFont="1" applyFill="1" applyBorder="1" applyAlignment="1">
      <alignment horizontal="right"/>
    </xf>
    <xf numFmtId="164" fontId="3" fillId="2" borderId="24" xfId="0" applyNumberFormat="1" applyFont="1" applyFill="1" applyBorder="1" applyAlignment="1">
      <alignment horizontal="right"/>
    </xf>
    <xf numFmtId="164" fontId="3" fillId="2" borderId="25" xfId="0" applyNumberFormat="1" applyFont="1" applyFill="1" applyBorder="1" applyAlignment="1">
      <alignment horizontal="right"/>
    </xf>
    <xf numFmtId="164" fontId="2" fillId="0" borderId="14" xfId="0" applyNumberFormat="1" applyFont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164" fontId="3" fillId="2" borderId="18" xfId="0" applyNumberFormat="1" applyFont="1" applyFill="1" applyBorder="1" applyAlignment="1">
      <alignment horizontal="right"/>
    </xf>
    <xf numFmtId="164" fontId="3" fillId="2" borderId="19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3" fillId="2" borderId="14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164" fontId="3" fillId="0" borderId="3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28" xfId="0" applyNumberFormat="1" applyBorder="1" applyAlignment="1">
      <alignment horizontal="right"/>
    </xf>
    <xf numFmtId="164" fontId="0" fillId="0" borderId="38" xfId="0" applyNumberFormat="1" applyBorder="1" applyAlignment="1">
      <alignment horizontal="righ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164" fontId="0" fillId="0" borderId="27" xfId="0" applyNumberFormat="1" applyBorder="1" applyAlignment="1">
      <alignment horizontal="right"/>
    </xf>
    <xf numFmtId="165" fontId="10" fillId="0" borderId="28" xfId="0" applyNumberFormat="1" applyFont="1" applyBorder="1" applyAlignment="1">
      <alignment horizontal="right"/>
    </xf>
    <xf numFmtId="165" fontId="10" fillId="0" borderId="27" xfId="0" applyNumberFormat="1" applyFont="1" applyBorder="1" applyAlignment="1">
      <alignment horizontal="right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164" fontId="2" fillId="0" borderId="23" xfId="0" applyNumberFormat="1" applyFont="1" applyBorder="1" applyAlignment="1">
      <alignment horizontal="right"/>
    </xf>
    <xf numFmtId="164" fontId="2" fillId="0" borderId="24" xfId="0" applyNumberFormat="1" applyFont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164" fontId="0" fillId="0" borderId="25" xfId="0" applyNumberForma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16" xfId="0" applyNumberFormat="1" applyFont="1" applyBorder="1" applyAlignment="1">
      <alignment horizontal="right"/>
    </xf>
    <xf numFmtId="0" fontId="5" fillId="8" borderId="22" xfId="0" applyFont="1" applyFill="1" applyBorder="1" applyAlignment="1">
      <alignment horizontal="left" wrapText="1"/>
    </xf>
    <xf numFmtId="164" fontId="5" fillId="8" borderId="23" xfId="0" applyNumberFormat="1" applyFont="1" applyFill="1" applyBorder="1" applyAlignment="1">
      <alignment horizontal="right"/>
    </xf>
    <xf numFmtId="164" fontId="5" fillId="8" borderId="24" xfId="0" applyNumberFormat="1" applyFont="1" applyFill="1" applyBorder="1" applyAlignment="1">
      <alignment horizontal="right"/>
    </xf>
    <xf numFmtId="164" fontId="5" fillId="8" borderId="22" xfId="0" applyNumberFormat="1" applyFont="1" applyFill="1" applyBorder="1" applyAlignment="1">
      <alignment horizontal="right"/>
    </xf>
    <xf numFmtId="164" fontId="5" fillId="8" borderId="25" xfId="0" applyNumberFormat="1" applyFont="1" applyFill="1" applyBorder="1" applyAlignment="1">
      <alignment horizontal="right"/>
    </xf>
    <xf numFmtId="164" fontId="2" fillId="5" borderId="27" xfId="0" applyNumberFormat="1" applyFont="1" applyFill="1" applyBorder="1" applyAlignment="1">
      <alignment horizontal="right"/>
    </xf>
    <xf numFmtId="0" fontId="1" fillId="6" borderId="4" xfId="0" applyFont="1" applyFill="1" applyBorder="1" applyAlignment="1">
      <alignment horizontal="left" wrapText="1"/>
    </xf>
    <xf numFmtId="0" fontId="1" fillId="6" borderId="5" xfId="0" applyFont="1" applyFill="1" applyBorder="1" applyAlignment="1">
      <alignment horizontal="left" wrapText="1"/>
    </xf>
    <xf numFmtId="0" fontId="1" fillId="6" borderId="0" xfId="0" applyFont="1" applyFill="1" applyAlignment="1">
      <alignment horizontal="left" wrapText="1"/>
    </xf>
    <xf numFmtId="164" fontId="1" fillId="6" borderId="4" xfId="0" applyNumberFormat="1" applyFont="1" applyFill="1" applyBorder="1" applyAlignment="1">
      <alignment horizontal="right"/>
    </xf>
    <xf numFmtId="164" fontId="1" fillId="6" borderId="5" xfId="0" applyNumberFormat="1" applyFont="1" applyFill="1" applyBorder="1" applyAlignment="1">
      <alignment horizontal="right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wrapText="1"/>
    </xf>
    <xf numFmtId="0" fontId="1" fillId="5" borderId="5" xfId="0" applyFont="1" applyFill="1" applyBorder="1" applyAlignment="1">
      <alignment horizontal="left" wrapText="1"/>
    </xf>
    <xf numFmtId="0" fontId="1" fillId="5" borderId="0" xfId="0" applyFont="1" applyFill="1" applyAlignment="1">
      <alignment horizontal="left" wrapText="1"/>
    </xf>
    <xf numFmtId="164" fontId="1" fillId="5" borderId="4" xfId="0" applyNumberFormat="1" applyFont="1" applyFill="1" applyBorder="1" applyAlignment="1">
      <alignment horizontal="right"/>
    </xf>
    <xf numFmtId="164" fontId="1" fillId="5" borderId="5" xfId="0" applyNumberFormat="1" applyFont="1" applyFill="1" applyBorder="1" applyAlignment="1">
      <alignment horizontal="right"/>
    </xf>
    <xf numFmtId="164" fontId="1" fillId="5" borderId="0" xfId="0" applyNumberFormat="1" applyFont="1" applyFill="1" applyAlignment="1">
      <alignment horizontal="right"/>
    </xf>
    <xf numFmtId="164" fontId="1" fillId="5" borderId="2" xfId="0" applyNumberFormat="1" applyFont="1" applyFill="1" applyBorder="1" applyAlignment="1">
      <alignment horizontal="right"/>
    </xf>
    <xf numFmtId="164" fontId="1" fillId="5" borderId="3" xfId="0" applyNumberFormat="1" applyFont="1" applyFill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164" fontId="1" fillId="5" borderId="16" xfId="0" applyNumberFormat="1" applyFont="1" applyFill="1" applyBorder="1" applyAlignment="1">
      <alignment horizontal="right"/>
    </xf>
    <xf numFmtId="0" fontId="1" fillId="5" borderId="2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 wrapText="1"/>
    </xf>
    <xf numFmtId="0" fontId="12" fillId="8" borderId="18" xfId="0" applyFont="1" applyFill="1" applyBorder="1" applyAlignment="1">
      <alignment horizontal="left" wrapText="1"/>
    </xf>
    <xf numFmtId="0" fontId="0" fillId="7" borderId="21" xfId="0" applyFill="1" applyBorder="1" applyAlignment="1">
      <alignment horizontal="right"/>
    </xf>
    <xf numFmtId="0" fontId="0" fillId="7" borderId="22" xfId="0" applyFill="1" applyBorder="1" applyAlignment="1">
      <alignment horizontal="right"/>
    </xf>
    <xf numFmtId="0" fontId="0" fillId="7" borderId="24" xfId="0" applyFill="1" applyBorder="1" applyAlignment="1">
      <alignment horizontal="right"/>
    </xf>
    <xf numFmtId="164" fontId="0" fillId="7" borderId="23" xfId="0" applyNumberFormat="1" applyFill="1" applyBorder="1" applyAlignment="1">
      <alignment horizontal="right"/>
    </xf>
    <xf numFmtId="164" fontId="0" fillId="7" borderId="24" xfId="0" applyNumberFormat="1" applyFill="1" applyBorder="1" applyAlignment="1">
      <alignment horizontal="right"/>
    </xf>
    <xf numFmtId="0" fontId="5" fillId="8" borderId="1" xfId="0" applyFont="1" applyFill="1" applyBorder="1" applyAlignment="1">
      <alignment horizontal="left" wrapText="1"/>
    </xf>
    <xf numFmtId="164" fontId="5" fillId="8" borderId="1" xfId="0" applyNumberFormat="1" applyFont="1" applyFill="1" applyBorder="1" applyAlignment="1">
      <alignment horizontal="right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E8B2-F304-404B-87BF-CB79F31D88E1}">
  <sheetPr>
    <pageSetUpPr fitToPage="1"/>
  </sheetPr>
  <dimension ref="A1:Z776"/>
  <sheetViews>
    <sheetView tabSelected="1" workbookViewId="0">
      <selection activeCell="A3" sqref="A3:O4"/>
    </sheetView>
  </sheetViews>
  <sheetFormatPr defaultRowHeight="15" x14ac:dyDescent="0.25"/>
  <cols>
    <col min="1" max="1" width="5.7109375" customWidth="1"/>
    <col min="2" max="2" width="6.5703125" customWidth="1"/>
    <col min="3" max="3" width="6.7109375" customWidth="1"/>
    <col min="5" max="5" width="22.140625" customWidth="1"/>
    <col min="7" max="7" width="5.42578125" customWidth="1"/>
    <col min="8" max="8" width="7.5703125" customWidth="1"/>
    <col min="9" max="9" width="7" customWidth="1"/>
    <col min="11" max="11" width="6.28515625" customWidth="1"/>
    <col min="12" max="12" width="8.28515625" customWidth="1"/>
    <col min="13" max="13" width="7" customWidth="1"/>
    <col min="14" max="14" width="8.140625" customWidth="1"/>
    <col min="15" max="15" width="8" customWidth="1"/>
    <col min="16" max="16" width="4.5703125" customWidth="1"/>
    <col min="17" max="18" width="12.140625" bestFit="1" customWidth="1"/>
    <col min="19" max="19" width="13.7109375" customWidth="1"/>
    <col min="20" max="20" width="13.140625" customWidth="1"/>
    <col min="21" max="21" width="12.140625" bestFit="1" customWidth="1"/>
    <col min="22" max="22" width="13.28515625" customWidth="1"/>
    <col min="23" max="23" width="13.42578125" customWidth="1"/>
    <col min="24" max="24" width="11.85546875" customWidth="1"/>
    <col min="25" max="25" width="9.5703125" customWidth="1"/>
    <col min="26" max="26" width="12.140625" bestFit="1" customWidth="1"/>
  </cols>
  <sheetData>
    <row r="1" spans="1:15" x14ac:dyDescent="0.25">
      <c r="A1" s="184"/>
      <c r="B1" s="184"/>
      <c r="C1" s="184"/>
      <c r="D1" s="184"/>
    </row>
    <row r="3" spans="1:15" ht="15" customHeight="1" x14ac:dyDescent="0.25">
      <c r="A3" s="253" t="s">
        <v>424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</row>
    <row r="4" spans="1:15" x14ac:dyDescent="0.25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</row>
    <row r="5" spans="1:1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13.5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15.75" customHeight="1" x14ac:dyDescent="0.25">
      <c r="A8" s="254" t="s">
        <v>400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</row>
    <row r="9" spans="1:15" ht="15" customHeight="1" x14ac:dyDescent="0.25">
      <c r="A9" s="254" t="s">
        <v>401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</row>
    <row r="10" spans="1:15" ht="1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12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ht="15" customHeight="1" x14ac:dyDescent="0.25">
      <c r="A12" s="254" t="s">
        <v>332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</row>
    <row r="13" spans="1:15" ht="15" customHeight="1" x14ac:dyDescent="0.25">
      <c r="A13" s="255" t="s">
        <v>402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</row>
    <row r="14" spans="1:15" ht="21" customHeigh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5" ht="18" customHeight="1" x14ac:dyDescent="0.25">
      <c r="A15" s="254" t="s">
        <v>333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</row>
    <row r="16" spans="1:15" ht="20.25" customHeight="1" x14ac:dyDescent="0.25">
      <c r="A16" s="253" t="s">
        <v>334</v>
      </c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</row>
    <row r="17" spans="1:15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x14ac:dyDescent="0.25">
      <c r="A20" s="184" t="s">
        <v>0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</row>
    <row r="21" spans="1:15" ht="31.5" customHeight="1" x14ac:dyDescent="0.25">
      <c r="A21" s="184" t="s">
        <v>1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</row>
    <row r="22" spans="1:15" ht="15.75" thickBot="1" x14ac:dyDescent="0.3"/>
    <row r="23" spans="1:15" ht="46.5" customHeight="1" x14ac:dyDescent="0.25">
      <c r="A23" s="359"/>
      <c r="B23" s="360"/>
      <c r="C23" s="360"/>
      <c r="D23" s="360"/>
      <c r="E23" s="360"/>
      <c r="F23" s="354" t="s">
        <v>403</v>
      </c>
      <c r="G23" s="355"/>
      <c r="H23" s="375" t="s">
        <v>404</v>
      </c>
      <c r="I23" s="375"/>
      <c r="J23" s="354" t="s">
        <v>405</v>
      </c>
      <c r="K23" s="355"/>
      <c r="L23" s="356" t="s">
        <v>384</v>
      </c>
      <c r="M23" s="356"/>
      <c r="N23" s="370" t="s">
        <v>406</v>
      </c>
      <c r="O23" s="371"/>
    </row>
    <row r="24" spans="1:15" x14ac:dyDescent="0.25">
      <c r="A24" s="361" t="s">
        <v>2</v>
      </c>
      <c r="B24" s="362"/>
      <c r="C24" s="362"/>
      <c r="D24" s="362"/>
      <c r="E24" s="362"/>
      <c r="F24" s="372">
        <f>SUM(F25:G26)</f>
        <v>2438872.7400000002</v>
      </c>
      <c r="G24" s="373"/>
      <c r="H24" s="372">
        <f>SUM(H25:I26)</f>
        <v>3873300</v>
      </c>
      <c r="I24" s="373"/>
      <c r="J24" s="372">
        <f>SUM(J25:K26)</f>
        <v>7448100</v>
      </c>
      <c r="K24" s="373"/>
      <c r="L24" s="372">
        <f>SUM(L25:M26)</f>
        <v>4569600</v>
      </c>
      <c r="M24" s="373"/>
      <c r="N24" s="372">
        <f>SUM(N25:O26)</f>
        <v>4379600</v>
      </c>
      <c r="O24" s="374"/>
    </row>
    <row r="25" spans="1:15" x14ac:dyDescent="0.25">
      <c r="A25" s="349" t="s">
        <v>3</v>
      </c>
      <c r="B25" s="328"/>
      <c r="C25" s="328"/>
      <c r="D25" s="328"/>
      <c r="E25" s="328"/>
      <c r="F25" s="350">
        <f>F65</f>
        <v>2433662.5</v>
      </c>
      <c r="G25" s="351"/>
      <c r="H25" s="350">
        <f>H65</f>
        <v>3803300</v>
      </c>
      <c r="I25" s="351"/>
      <c r="J25" s="350">
        <f>J65</f>
        <v>7398100</v>
      </c>
      <c r="K25" s="351"/>
      <c r="L25" s="350">
        <f>L65</f>
        <v>4549600</v>
      </c>
      <c r="M25" s="351"/>
      <c r="N25" s="350">
        <f>N65</f>
        <v>4359600</v>
      </c>
      <c r="O25" s="366"/>
    </row>
    <row r="26" spans="1:15" x14ac:dyDescent="0.25">
      <c r="A26" s="349" t="s">
        <v>4</v>
      </c>
      <c r="B26" s="328"/>
      <c r="C26" s="328"/>
      <c r="D26" s="328"/>
      <c r="E26" s="328"/>
      <c r="F26" s="350">
        <f>F82</f>
        <v>5210.24</v>
      </c>
      <c r="G26" s="351"/>
      <c r="H26" s="350">
        <f>H82</f>
        <v>70000</v>
      </c>
      <c r="I26" s="351"/>
      <c r="J26" s="350">
        <f>J82</f>
        <v>50000</v>
      </c>
      <c r="K26" s="351"/>
      <c r="L26" s="350">
        <f>L82</f>
        <v>20000</v>
      </c>
      <c r="M26" s="351"/>
      <c r="N26" s="350">
        <f>N82</f>
        <v>20000</v>
      </c>
      <c r="O26" s="366"/>
    </row>
    <row r="27" spans="1:15" x14ac:dyDescent="0.25">
      <c r="A27" s="357" t="s">
        <v>6</v>
      </c>
      <c r="B27" s="358"/>
      <c r="C27" s="358"/>
      <c r="D27" s="358"/>
      <c r="E27" s="358"/>
      <c r="F27" s="367">
        <f>SUM(F28:G29)</f>
        <v>2159537.46</v>
      </c>
      <c r="G27" s="368"/>
      <c r="H27" s="367">
        <f>SUM(H28:I29)</f>
        <v>4006300</v>
      </c>
      <c r="I27" s="368"/>
      <c r="J27" s="367">
        <f>SUM(J28:K29)</f>
        <v>8398100</v>
      </c>
      <c r="K27" s="368"/>
      <c r="L27" s="367">
        <f>SUM(L28:M29)</f>
        <v>4569600</v>
      </c>
      <c r="M27" s="368"/>
      <c r="N27" s="367">
        <f>SUM(N28:O29)</f>
        <v>4379600</v>
      </c>
      <c r="O27" s="369"/>
    </row>
    <row r="28" spans="1:15" x14ac:dyDescent="0.25">
      <c r="A28" s="349" t="s">
        <v>5</v>
      </c>
      <c r="B28" s="328"/>
      <c r="C28" s="328"/>
      <c r="D28" s="328"/>
      <c r="E28" s="328"/>
      <c r="F28" s="350">
        <f>F130</f>
        <v>1828980.6800000002</v>
      </c>
      <c r="G28" s="351"/>
      <c r="H28" s="350">
        <f>H130</f>
        <v>3066400</v>
      </c>
      <c r="I28" s="351"/>
      <c r="J28" s="350">
        <f>J130</f>
        <v>3254750</v>
      </c>
      <c r="K28" s="351"/>
      <c r="L28" s="350">
        <f>L130</f>
        <v>2726250</v>
      </c>
      <c r="M28" s="351"/>
      <c r="N28" s="350">
        <f>N130</f>
        <v>2726250</v>
      </c>
      <c r="O28" s="366"/>
    </row>
    <row r="29" spans="1:15" x14ac:dyDescent="0.25">
      <c r="A29" s="349" t="s">
        <v>7</v>
      </c>
      <c r="B29" s="328"/>
      <c r="C29" s="328"/>
      <c r="D29" s="328"/>
      <c r="E29" s="328"/>
      <c r="F29" s="350">
        <f>F165</f>
        <v>330556.78000000003</v>
      </c>
      <c r="G29" s="351"/>
      <c r="H29" s="350">
        <f>H165</f>
        <v>939900</v>
      </c>
      <c r="I29" s="351"/>
      <c r="J29" s="350">
        <f>J165</f>
        <v>5143350</v>
      </c>
      <c r="K29" s="351"/>
      <c r="L29" s="350">
        <f>L165</f>
        <v>1843350</v>
      </c>
      <c r="M29" s="351"/>
      <c r="N29" s="350">
        <f>N165</f>
        <v>1653350</v>
      </c>
      <c r="O29" s="366"/>
    </row>
    <row r="30" spans="1:15" ht="15.75" thickBot="1" x14ac:dyDescent="0.3">
      <c r="A30" s="347" t="s">
        <v>8</v>
      </c>
      <c r="B30" s="348"/>
      <c r="C30" s="348"/>
      <c r="D30" s="348"/>
      <c r="E30" s="348"/>
      <c r="F30" s="363">
        <f>F24-F27</f>
        <v>279335.28000000026</v>
      </c>
      <c r="G30" s="364"/>
      <c r="H30" s="363">
        <f>H24-H27</f>
        <v>-133000</v>
      </c>
      <c r="I30" s="364"/>
      <c r="J30" s="363">
        <f>J24-J27</f>
        <v>-950000</v>
      </c>
      <c r="K30" s="364"/>
      <c r="L30" s="363">
        <f>L24-L27</f>
        <v>0</v>
      </c>
      <c r="M30" s="364"/>
      <c r="N30" s="363">
        <f>N24-N27</f>
        <v>0</v>
      </c>
      <c r="O30" s="365"/>
    </row>
    <row r="35" spans="1:15" ht="27" customHeight="1" x14ac:dyDescent="0.25">
      <c r="A35" s="184" t="s">
        <v>9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</row>
    <row r="36" spans="1:15" ht="15.75" thickBot="1" x14ac:dyDescent="0.3"/>
    <row r="37" spans="1:15" ht="45" customHeight="1" x14ac:dyDescent="0.25">
      <c r="A37" s="359"/>
      <c r="B37" s="360"/>
      <c r="C37" s="360"/>
      <c r="D37" s="360"/>
      <c r="E37" s="360"/>
      <c r="F37" s="354" t="s">
        <v>403</v>
      </c>
      <c r="G37" s="355"/>
      <c r="H37" s="375" t="s">
        <v>404</v>
      </c>
      <c r="I37" s="375"/>
      <c r="J37" s="354" t="s">
        <v>405</v>
      </c>
      <c r="K37" s="355"/>
      <c r="L37" s="356" t="s">
        <v>384</v>
      </c>
      <c r="M37" s="356"/>
      <c r="N37" s="370" t="s">
        <v>406</v>
      </c>
      <c r="O37" s="371"/>
    </row>
    <row r="38" spans="1:15" x14ac:dyDescent="0.25">
      <c r="A38" s="349" t="s">
        <v>10</v>
      </c>
      <c r="B38" s="328"/>
      <c r="C38" s="328"/>
      <c r="D38" s="328"/>
      <c r="E38" s="328"/>
      <c r="F38" s="350">
        <v>0</v>
      </c>
      <c r="G38" s="351"/>
      <c r="H38" s="350">
        <v>100000</v>
      </c>
      <c r="I38" s="351"/>
      <c r="J38" s="350">
        <v>1000000</v>
      </c>
      <c r="K38" s="351"/>
      <c r="L38" s="344">
        <v>0</v>
      </c>
      <c r="M38" s="376"/>
      <c r="N38" s="344">
        <v>0</v>
      </c>
      <c r="O38" s="345"/>
    </row>
    <row r="39" spans="1:15" x14ac:dyDescent="0.25">
      <c r="A39" s="349" t="s">
        <v>11</v>
      </c>
      <c r="B39" s="328"/>
      <c r="C39" s="328"/>
      <c r="D39" s="328"/>
      <c r="E39" s="328"/>
      <c r="F39" s="350">
        <v>99771.04</v>
      </c>
      <c r="G39" s="351"/>
      <c r="H39" s="352">
        <v>137000</v>
      </c>
      <c r="I39" s="352"/>
      <c r="J39" s="350">
        <v>50000</v>
      </c>
      <c r="K39" s="351"/>
      <c r="L39" s="353">
        <v>0</v>
      </c>
      <c r="M39" s="353"/>
      <c r="N39" s="378">
        <v>0</v>
      </c>
      <c r="O39" s="379"/>
    </row>
    <row r="40" spans="1:15" ht="15.75" thickBot="1" x14ac:dyDescent="0.3">
      <c r="A40" s="347" t="s">
        <v>12</v>
      </c>
      <c r="B40" s="348"/>
      <c r="C40" s="348"/>
      <c r="D40" s="348"/>
      <c r="E40" s="348"/>
      <c r="F40" s="363">
        <f>F38-F39</f>
        <v>-99771.04</v>
      </c>
      <c r="G40" s="364"/>
      <c r="H40" s="363">
        <f>H38-H39</f>
        <v>-37000</v>
      </c>
      <c r="I40" s="364"/>
      <c r="J40" s="363">
        <f>J38-J39</f>
        <v>950000</v>
      </c>
      <c r="K40" s="364"/>
      <c r="L40" s="363">
        <f>L38-L39</f>
        <v>0</v>
      </c>
      <c r="M40" s="364"/>
      <c r="N40" s="363">
        <f>N38-N39</f>
        <v>0</v>
      </c>
      <c r="O40" s="365"/>
    </row>
    <row r="47" spans="1:15" x14ac:dyDescent="0.25">
      <c r="A47" s="184" t="s">
        <v>13</v>
      </c>
      <c r="B47" s="377"/>
      <c r="C47" s="377"/>
      <c r="D47" s="377"/>
      <c r="E47" s="377"/>
      <c r="F47" s="377"/>
      <c r="G47" s="377"/>
      <c r="H47" s="377"/>
      <c r="I47" s="377"/>
      <c r="J47" s="377"/>
      <c r="K47" s="377"/>
      <c r="L47" s="377"/>
      <c r="M47" s="377"/>
      <c r="N47" s="377"/>
      <c r="O47" s="377"/>
    </row>
    <row r="48" spans="1:15" ht="15.75" thickBot="1" x14ac:dyDescent="0.3"/>
    <row r="49" spans="1:26" ht="42" customHeight="1" x14ac:dyDescent="0.25">
      <c r="A49" s="359"/>
      <c r="B49" s="360"/>
      <c r="C49" s="360"/>
      <c r="D49" s="360"/>
      <c r="E49" s="360"/>
      <c r="F49" s="354" t="s">
        <v>403</v>
      </c>
      <c r="G49" s="355"/>
      <c r="H49" s="375" t="s">
        <v>404</v>
      </c>
      <c r="I49" s="375"/>
      <c r="J49" s="354" t="s">
        <v>405</v>
      </c>
      <c r="K49" s="355"/>
      <c r="L49" s="356" t="s">
        <v>384</v>
      </c>
      <c r="M49" s="356"/>
      <c r="N49" s="370" t="s">
        <v>406</v>
      </c>
      <c r="O49" s="371"/>
    </row>
    <row r="50" spans="1:26" x14ac:dyDescent="0.25">
      <c r="A50" s="349" t="s">
        <v>14</v>
      </c>
      <c r="B50" s="328"/>
      <c r="C50" s="328"/>
      <c r="D50" s="328"/>
      <c r="E50" s="328"/>
      <c r="F50" s="344">
        <v>-8793.4500000000007</v>
      </c>
      <c r="G50" s="376"/>
      <c r="H50" s="344">
        <v>170000</v>
      </c>
      <c r="I50" s="376"/>
      <c r="J50" s="344">
        <v>0</v>
      </c>
      <c r="K50" s="376"/>
      <c r="L50" s="344">
        <v>0</v>
      </c>
      <c r="M50" s="376"/>
      <c r="N50" s="344">
        <v>0</v>
      </c>
      <c r="O50" s="345"/>
    </row>
    <row r="51" spans="1:26" ht="28.5" customHeight="1" thickBot="1" x14ac:dyDescent="0.3">
      <c r="A51" s="387" t="s">
        <v>15</v>
      </c>
      <c r="B51" s="388"/>
      <c r="C51" s="388"/>
      <c r="D51" s="388"/>
      <c r="E51" s="388"/>
      <c r="F51" s="389">
        <v>-8793.4500000000007</v>
      </c>
      <c r="G51" s="390"/>
      <c r="H51" s="391">
        <v>170000</v>
      </c>
      <c r="I51" s="391"/>
      <c r="J51" s="389">
        <v>0</v>
      </c>
      <c r="K51" s="390"/>
      <c r="L51" s="392">
        <v>0</v>
      </c>
      <c r="M51" s="392"/>
      <c r="N51" s="393">
        <v>0</v>
      </c>
      <c r="O51" s="394"/>
    </row>
    <row r="52" spans="1:26" ht="15.75" thickBot="1" x14ac:dyDescent="0.3">
      <c r="A52" s="382" t="s">
        <v>16</v>
      </c>
      <c r="B52" s="383"/>
      <c r="C52" s="383"/>
      <c r="D52" s="383"/>
      <c r="E52" s="383"/>
      <c r="F52" s="380">
        <f>F30+F40+F51</f>
        <v>170770.79000000027</v>
      </c>
      <c r="G52" s="384"/>
      <c r="H52" s="385">
        <f>H30+H40+H51</f>
        <v>0</v>
      </c>
      <c r="I52" s="386"/>
      <c r="J52" s="380">
        <f>J30+J40+J51</f>
        <v>0</v>
      </c>
      <c r="K52" s="384"/>
      <c r="L52" s="380">
        <f>L30+L40+L51</f>
        <v>0</v>
      </c>
      <c r="M52" s="384"/>
      <c r="N52" s="380">
        <f>N30+N40+N51</f>
        <v>0</v>
      </c>
      <c r="O52" s="381"/>
    </row>
    <row r="53" spans="1:26" ht="30.75" customHeight="1" x14ac:dyDescent="0.25"/>
    <row r="54" spans="1:26" ht="30.75" customHeight="1" x14ac:dyDescent="0.25"/>
    <row r="55" spans="1:26" ht="30.75" customHeight="1" x14ac:dyDescent="0.25"/>
    <row r="56" spans="1:26" ht="30.75" customHeight="1" x14ac:dyDescent="0.25"/>
    <row r="57" spans="1:26" ht="30.75" customHeight="1" x14ac:dyDescent="0.25"/>
    <row r="58" spans="1:26" ht="30.75" customHeight="1" x14ac:dyDescent="0.25"/>
    <row r="59" spans="1:26" ht="30.75" customHeight="1" x14ac:dyDescent="0.25"/>
    <row r="60" spans="1:26" ht="18" customHeight="1" x14ac:dyDescent="0.25">
      <c r="A60" s="184" t="s">
        <v>17</v>
      </c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</row>
    <row r="61" spans="1:26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26" ht="13.5" customHeight="1" x14ac:dyDescent="0.25">
      <c r="A62" s="184" t="s">
        <v>3</v>
      </c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</row>
    <row r="63" spans="1:26" ht="10.5" customHeight="1" thickBo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26" ht="28.5" customHeight="1" thickBot="1" x14ac:dyDescent="0.3">
      <c r="A64" s="112" t="s">
        <v>18</v>
      </c>
      <c r="B64" s="113" t="s">
        <v>19</v>
      </c>
      <c r="C64" s="114" t="s">
        <v>20</v>
      </c>
      <c r="D64" s="182" t="s">
        <v>21</v>
      </c>
      <c r="E64" s="182"/>
      <c r="F64" s="180" t="s">
        <v>403</v>
      </c>
      <c r="G64" s="181"/>
      <c r="H64" s="182" t="s">
        <v>404</v>
      </c>
      <c r="I64" s="182"/>
      <c r="J64" s="180" t="s">
        <v>405</v>
      </c>
      <c r="K64" s="181"/>
      <c r="L64" s="183" t="s">
        <v>384</v>
      </c>
      <c r="M64" s="183"/>
      <c r="N64" s="157" t="s">
        <v>406</v>
      </c>
      <c r="O64" s="158"/>
      <c r="S64" s="61"/>
      <c r="T64" s="61"/>
      <c r="U64" s="61"/>
      <c r="V64" s="61"/>
      <c r="W64" s="61"/>
      <c r="X64" s="61"/>
      <c r="Y64" s="61"/>
      <c r="Z64" s="61"/>
    </row>
    <row r="65" spans="1:26" x14ac:dyDescent="0.25">
      <c r="A65" s="65">
        <v>6</v>
      </c>
      <c r="B65" s="66"/>
      <c r="C65" s="67"/>
      <c r="D65" s="174" t="s">
        <v>22</v>
      </c>
      <c r="E65" s="174"/>
      <c r="F65" s="176">
        <f>F66+F68+F71+F74+F77+F80</f>
        <v>2433662.5</v>
      </c>
      <c r="G65" s="177"/>
      <c r="H65" s="176">
        <f>H66+H68+H71+H74+H77+H80</f>
        <v>3803300</v>
      </c>
      <c r="I65" s="177"/>
      <c r="J65" s="176">
        <f>J66+J68+J71+J74+J77+J80</f>
        <v>7398100</v>
      </c>
      <c r="K65" s="177"/>
      <c r="L65" s="176">
        <f>L66+L68+L71+L74+L77+L80</f>
        <v>4549600</v>
      </c>
      <c r="M65" s="177"/>
      <c r="N65" s="176">
        <f>N66+N68+N71+N74+N77+N80</f>
        <v>4359600</v>
      </c>
      <c r="O65" s="178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25">
      <c r="A66" s="68"/>
      <c r="B66" s="69">
        <v>61</v>
      </c>
      <c r="C66" s="70"/>
      <c r="D66" s="175" t="s">
        <v>23</v>
      </c>
      <c r="E66" s="175"/>
      <c r="F66" s="138">
        <v>1195079.58</v>
      </c>
      <c r="G66" s="139"/>
      <c r="H66" s="396">
        <v>1393300</v>
      </c>
      <c r="I66" s="396"/>
      <c r="J66" s="138">
        <v>1508100</v>
      </c>
      <c r="K66" s="139"/>
      <c r="L66" s="396">
        <v>1500000</v>
      </c>
      <c r="M66" s="396"/>
      <c r="N66" s="138">
        <v>1500000</v>
      </c>
      <c r="O66" s="140"/>
    </row>
    <row r="67" spans="1:26" x14ac:dyDescent="0.25">
      <c r="A67" s="71"/>
      <c r="B67" s="72"/>
      <c r="C67" s="46">
        <v>11</v>
      </c>
      <c r="D67" s="259" t="s">
        <v>24</v>
      </c>
      <c r="E67" s="259"/>
      <c r="F67" s="162">
        <v>1195079.58</v>
      </c>
      <c r="G67" s="163"/>
      <c r="H67" s="197">
        <v>1393300</v>
      </c>
      <c r="I67" s="197"/>
      <c r="J67" s="162">
        <v>1508100</v>
      </c>
      <c r="K67" s="163"/>
      <c r="L67" s="197">
        <v>1500000</v>
      </c>
      <c r="M67" s="197"/>
      <c r="N67" s="162">
        <v>1500000</v>
      </c>
      <c r="O67" s="257"/>
    </row>
    <row r="68" spans="1:26" ht="25.5" customHeight="1" x14ac:dyDescent="0.25">
      <c r="A68" s="68"/>
      <c r="B68" s="69">
        <v>63</v>
      </c>
      <c r="C68" s="70"/>
      <c r="D68" s="335" t="s">
        <v>25</v>
      </c>
      <c r="E68" s="335"/>
      <c r="F68" s="138">
        <v>590758.26</v>
      </c>
      <c r="G68" s="139"/>
      <c r="H68" s="396">
        <v>1500000</v>
      </c>
      <c r="I68" s="396"/>
      <c r="J68" s="138">
        <v>4400000</v>
      </c>
      <c r="K68" s="139"/>
      <c r="L68" s="396">
        <v>1559600</v>
      </c>
      <c r="M68" s="396"/>
      <c r="N68" s="138">
        <v>1369600</v>
      </c>
      <c r="O68" s="140"/>
      <c r="V68" s="2"/>
      <c r="W68" s="2"/>
    </row>
    <row r="69" spans="1:26" x14ac:dyDescent="0.25">
      <c r="A69" s="73"/>
      <c r="B69" s="74"/>
      <c r="C69" s="50">
        <v>52</v>
      </c>
      <c r="D69" s="296" t="s">
        <v>26</v>
      </c>
      <c r="E69" s="296"/>
      <c r="F69" s="224">
        <v>357089.92</v>
      </c>
      <c r="G69" s="225"/>
      <c r="H69" s="226">
        <v>400000</v>
      </c>
      <c r="I69" s="226"/>
      <c r="J69" s="224">
        <v>1000000</v>
      </c>
      <c r="K69" s="225"/>
      <c r="L69" s="226">
        <v>559600</v>
      </c>
      <c r="M69" s="226"/>
      <c r="N69" s="224">
        <v>369600</v>
      </c>
      <c r="O69" s="299"/>
      <c r="R69" s="24"/>
      <c r="T69" s="2"/>
      <c r="V69" s="2"/>
    </row>
    <row r="70" spans="1:26" x14ac:dyDescent="0.25">
      <c r="A70" s="71"/>
      <c r="B70" s="72"/>
      <c r="C70" s="46">
        <v>55</v>
      </c>
      <c r="D70" s="259" t="s">
        <v>27</v>
      </c>
      <c r="E70" s="259"/>
      <c r="F70" s="162">
        <v>233668.34</v>
      </c>
      <c r="G70" s="163"/>
      <c r="H70" s="197">
        <v>1100000</v>
      </c>
      <c r="I70" s="197"/>
      <c r="J70" s="162">
        <v>3400000</v>
      </c>
      <c r="K70" s="163"/>
      <c r="L70" s="197">
        <v>1000000</v>
      </c>
      <c r="M70" s="197"/>
      <c r="N70" s="162">
        <v>1000000</v>
      </c>
      <c r="O70" s="257"/>
      <c r="R70" s="24"/>
      <c r="T70" s="2"/>
      <c r="V70" s="2"/>
    </row>
    <row r="71" spans="1:26" x14ac:dyDescent="0.25">
      <c r="A71" s="75"/>
      <c r="B71" s="76">
        <v>64</v>
      </c>
      <c r="C71" s="77"/>
      <c r="D71" s="330" t="s">
        <v>28</v>
      </c>
      <c r="E71" s="330"/>
      <c r="F71" s="154">
        <v>262724.31</v>
      </c>
      <c r="G71" s="155"/>
      <c r="H71" s="395">
        <v>440000</v>
      </c>
      <c r="I71" s="395"/>
      <c r="J71" s="154">
        <v>650000</v>
      </c>
      <c r="K71" s="155"/>
      <c r="L71" s="395">
        <v>650000</v>
      </c>
      <c r="M71" s="395"/>
      <c r="N71" s="154">
        <v>650000</v>
      </c>
      <c r="O71" s="156"/>
      <c r="R71" s="24"/>
      <c r="T71" s="2"/>
    </row>
    <row r="72" spans="1:26" ht="17.25" customHeight="1" x14ac:dyDescent="0.25">
      <c r="A72" s="71"/>
      <c r="B72" s="72"/>
      <c r="C72" s="46">
        <v>11</v>
      </c>
      <c r="D72" s="259" t="s">
        <v>24</v>
      </c>
      <c r="E72" s="259"/>
      <c r="F72" s="162"/>
      <c r="G72" s="163"/>
      <c r="H72" s="197">
        <v>1000</v>
      </c>
      <c r="I72" s="197"/>
      <c r="J72" s="162">
        <v>1000</v>
      </c>
      <c r="K72" s="163"/>
      <c r="L72" s="197">
        <v>1000</v>
      </c>
      <c r="M72" s="197"/>
      <c r="N72" s="162">
        <v>1000</v>
      </c>
      <c r="O72" s="257"/>
      <c r="R72" s="24"/>
      <c r="T72" s="2"/>
      <c r="V72" s="2"/>
    </row>
    <row r="73" spans="1:26" ht="13.5" customHeight="1" x14ac:dyDescent="0.25">
      <c r="A73" s="73"/>
      <c r="B73" s="74"/>
      <c r="C73" s="50">
        <v>43</v>
      </c>
      <c r="D73" s="296" t="s">
        <v>29</v>
      </c>
      <c r="E73" s="296"/>
      <c r="F73" s="224">
        <v>262724.31</v>
      </c>
      <c r="G73" s="225"/>
      <c r="H73" s="226">
        <v>439000</v>
      </c>
      <c r="I73" s="226"/>
      <c r="J73" s="224">
        <v>649000</v>
      </c>
      <c r="K73" s="225"/>
      <c r="L73" s="226">
        <v>649000</v>
      </c>
      <c r="M73" s="226"/>
      <c r="N73" s="224">
        <v>649000</v>
      </c>
      <c r="O73" s="299"/>
      <c r="R73" s="24"/>
      <c r="T73" s="2"/>
      <c r="V73" s="2"/>
    </row>
    <row r="74" spans="1:26" ht="39" customHeight="1" x14ac:dyDescent="0.25">
      <c r="A74" s="68"/>
      <c r="B74" s="69">
        <v>65</v>
      </c>
      <c r="C74" s="70"/>
      <c r="D74" s="335" t="s">
        <v>30</v>
      </c>
      <c r="E74" s="335"/>
      <c r="F74" s="138">
        <v>366625.68</v>
      </c>
      <c r="G74" s="139"/>
      <c r="H74" s="396">
        <v>440000</v>
      </c>
      <c r="I74" s="396"/>
      <c r="J74" s="138">
        <v>800000</v>
      </c>
      <c r="K74" s="139"/>
      <c r="L74" s="396">
        <v>800000</v>
      </c>
      <c r="M74" s="396"/>
      <c r="N74" s="138">
        <v>800000</v>
      </c>
      <c r="O74" s="140"/>
      <c r="R74" s="24"/>
      <c r="T74" s="2"/>
      <c r="V74" s="2"/>
    </row>
    <row r="75" spans="1:26" ht="18" customHeight="1" x14ac:dyDescent="0.25">
      <c r="A75" s="71"/>
      <c r="B75" s="72"/>
      <c r="C75" s="46">
        <v>11</v>
      </c>
      <c r="D75" s="259" t="s">
        <v>24</v>
      </c>
      <c r="E75" s="259"/>
      <c r="F75" s="162">
        <v>90990.83</v>
      </c>
      <c r="G75" s="163"/>
      <c r="H75" s="197">
        <v>40000</v>
      </c>
      <c r="I75" s="197"/>
      <c r="J75" s="162">
        <v>50000</v>
      </c>
      <c r="K75" s="163"/>
      <c r="L75" s="197">
        <v>50000</v>
      </c>
      <c r="M75" s="197"/>
      <c r="N75" s="162">
        <v>50000</v>
      </c>
      <c r="O75" s="257"/>
      <c r="R75" s="24"/>
    </row>
    <row r="76" spans="1:26" x14ac:dyDescent="0.25">
      <c r="A76" s="73"/>
      <c r="B76" s="74"/>
      <c r="C76" s="50">
        <v>43</v>
      </c>
      <c r="D76" s="296" t="s">
        <v>29</v>
      </c>
      <c r="E76" s="296"/>
      <c r="F76" s="224">
        <v>275634.84999999998</v>
      </c>
      <c r="G76" s="225"/>
      <c r="H76" s="226">
        <v>400000</v>
      </c>
      <c r="I76" s="226"/>
      <c r="J76" s="224">
        <v>750000</v>
      </c>
      <c r="K76" s="225"/>
      <c r="L76" s="226">
        <v>750000</v>
      </c>
      <c r="M76" s="226"/>
      <c r="N76" s="224">
        <v>750000</v>
      </c>
      <c r="O76" s="299"/>
      <c r="R76" s="24"/>
    </row>
    <row r="77" spans="1:26" ht="29.25" customHeight="1" x14ac:dyDescent="0.25">
      <c r="A77" s="68"/>
      <c r="B77" s="69">
        <v>66</v>
      </c>
      <c r="C77" s="70"/>
      <c r="D77" s="335" t="s">
        <v>31</v>
      </c>
      <c r="E77" s="335"/>
      <c r="F77" s="138">
        <v>18474.669999999998</v>
      </c>
      <c r="G77" s="139"/>
      <c r="H77" s="396">
        <v>20000</v>
      </c>
      <c r="I77" s="396"/>
      <c r="J77" s="138">
        <v>20000</v>
      </c>
      <c r="K77" s="139"/>
      <c r="L77" s="396">
        <v>20000</v>
      </c>
      <c r="M77" s="396"/>
      <c r="N77" s="138">
        <v>20000</v>
      </c>
      <c r="O77" s="140"/>
      <c r="R77" s="24"/>
    </row>
    <row r="78" spans="1:26" ht="17.25" customHeight="1" x14ac:dyDescent="0.25">
      <c r="A78" s="73"/>
      <c r="B78" s="74"/>
      <c r="C78" s="50">
        <v>31</v>
      </c>
      <c r="D78" s="296" t="s">
        <v>32</v>
      </c>
      <c r="E78" s="296"/>
      <c r="F78" s="224">
        <v>18324.669999999998</v>
      </c>
      <c r="G78" s="225"/>
      <c r="H78" s="226">
        <v>17000</v>
      </c>
      <c r="I78" s="226"/>
      <c r="J78" s="224">
        <v>17000</v>
      </c>
      <c r="K78" s="225"/>
      <c r="L78" s="226">
        <v>17000</v>
      </c>
      <c r="M78" s="226"/>
      <c r="N78" s="224">
        <v>17000</v>
      </c>
      <c r="O78" s="299"/>
      <c r="R78" s="24"/>
    </row>
    <row r="79" spans="1:26" x14ac:dyDescent="0.25">
      <c r="A79" s="71"/>
      <c r="B79" s="72"/>
      <c r="C79" s="46">
        <v>61</v>
      </c>
      <c r="D79" s="259" t="s">
        <v>33</v>
      </c>
      <c r="E79" s="259"/>
      <c r="F79" s="162">
        <v>150</v>
      </c>
      <c r="G79" s="163"/>
      <c r="H79" s="197">
        <v>3000</v>
      </c>
      <c r="I79" s="197"/>
      <c r="J79" s="162">
        <v>3000</v>
      </c>
      <c r="K79" s="163"/>
      <c r="L79" s="197">
        <v>3000</v>
      </c>
      <c r="M79" s="197"/>
      <c r="N79" s="162">
        <v>3000</v>
      </c>
      <c r="O79" s="257"/>
      <c r="R79" s="24"/>
    </row>
    <row r="80" spans="1:26" ht="21" customHeight="1" x14ac:dyDescent="0.25">
      <c r="A80" s="75"/>
      <c r="B80" s="76">
        <v>68</v>
      </c>
      <c r="C80" s="77"/>
      <c r="D80" s="341" t="s">
        <v>34</v>
      </c>
      <c r="E80" s="341"/>
      <c r="F80" s="154">
        <v>0</v>
      </c>
      <c r="G80" s="155"/>
      <c r="H80" s="395">
        <v>10000</v>
      </c>
      <c r="I80" s="395"/>
      <c r="J80" s="154">
        <v>20000</v>
      </c>
      <c r="K80" s="155"/>
      <c r="L80" s="395">
        <v>20000</v>
      </c>
      <c r="M80" s="395"/>
      <c r="N80" s="154">
        <v>20000</v>
      </c>
      <c r="O80" s="156"/>
      <c r="R80" s="24"/>
    </row>
    <row r="81" spans="1:18" ht="18.75" customHeight="1" x14ac:dyDescent="0.25">
      <c r="A81" s="71"/>
      <c r="B81" s="72"/>
      <c r="C81" s="46">
        <v>11</v>
      </c>
      <c r="D81" s="259" t="s">
        <v>24</v>
      </c>
      <c r="E81" s="259"/>
      <c r="F81" s="162">
        <v>0</v>
      </c>
      <c r="G81" s="163"/>
      <c r="H81" s="197">
        <v>10000</v>
      </c>
      <c r="I81" s="197"/>
      <c r="J81" s="162">
        <v>20000</v>
      </c>
      <c r="K81" s="163"/>
      <c r="L81" s="197">
        <v>20000</v>
      </c>
      <c r="M81" s="197"/>
      <c r="N81" s="162">
        <v>20000</v>
      </c>
      <c r="O81" s="257"/>
      <c r="R81" s="24"/>
    </row>
    <row r="82" spans="1:18" ht="26.25" customHeight="1" x14ac:dyDescent="0.25">
      <c r="A82" s="65">
        <v>7</v>
      </c>
      <c r="B82" s="66"/>
      <c r="C82" s="67"/>
      <c r="D82" s="340" t="s">
        <v>35</v>
      </c>
      <c r="E82" s="340"/>
      <c r="F82" s="176">
        <f>F83</f>
        <v>5210.24</v>
      </c>
      <c r="G82" s="177"/>
      <c r="H82" s="176">
        <f>H83</f>
        <v>70000</v>
      </c>
      <c r="I82" s="177"/>
      <c r="J82" s="176">
        <f>J83</f>
        <v>50000</v>
      </c>
      <c r="K82" s="177"/>
      <c r="L82" s="176">
        <f>L83</f>
        <v>20000</v>
      </c>
      <c r="M82" s="177"/>
      <c r="N82" s="176">
        <f>N83</f>
        <v>20000</v>
      </c>
      <c r="O82" s="178"/>
      <c r="R82" s="24"/>
    </row>
    <row r="83" spans="1:18" ht="26.25" customHeight="1" x14ac:dyDescent="0.25">
      <c r="A83" s="68"/>
      <c r="B83" s="69">
        <v>71</v>
      </c>
      <c r="C83" s="70"/>
      <c r="D83" s="335" t="s">
        <v>36</v>
      </c>
      <c r="E83" s="335"/>
      <c r="F83" s="138">
        <v>5210.24</v>
      </c>
      <c r="G83" s="139"/>
      <c r="H83" s="396">
        <v>70000</v>
      </c>
      <c r="I83" s="396"/>
      <c r="J83" s="138">
        <v>50000</v>
      </c>
      <c r="K83" s="139"/>
      <c r="L83" s="396">
        <v>20000</v>
      </c>
      <c r="M83" s="396"/>
      <c r="N83" s="138">
        <v>20000</v>
      </c>
      <c r="O83" s="140"/>
      <c r="R83" s="24"/>
    </row>
    <row r="84" spans="1:18" ht="26.25" customHeight="1" thickBot="1" x14ac:dyDescent="0.3">
      <c r="A84" s="78"/>
      <c r="B84" s="79"/>
      <c r="C84" s="57">
        <v>71</v>
      </c>
      <c r="D84" s="397" t="s">
        <v>37</v>
      </c>
      <c r="E84" s="397"/>
      <c r="F84" s="398">
        <v>5210.24</v>
      </c>
      <c r="G84" s="399"/>
      <c r="H84" s="400">
        <v>70000</v>
      </c>
      <c r="I84" s="400"/>
      <c r="J84" s="398">
        <v>50000</v>
      </c>
      <c r="K84" s="399"/>
      <c r="L84" s="400">
        <v>20000</v>
      </c>
      <c r="M84" s="400"/>
      <c r="N84" s="398">
        <v>20000</v>
      </c>
      <c r="O84" s="401"/>
      <c r="Q84" s="25"/>
      <c r="R84" s="24"/>
    </row>
    <row r="85" spans="1:18" ht="15.75" thickBot="1" x14ac:dyDescent="0.3">
      <c r="A85" s="314" t="s">
        <v>322</v>
      </c>
      <c r="B85" s="141"/>
      <c r="C85" s="141"/>
      <c r="D85" s="141"/>
      <c r="E85" s="346"/>
      <c r="F85" s="402">
        <f>F65+F82</f>
        <v>2438872.7400000002</v>
      </c>
      <c r="G85" s="402"/>
      <c r="H85" s="142">
        <f>H65+H82</f>
        <v>3873300</v>
      </c>
      <c r="I85" s="402"/>
      <c r="J85" s="142">
        <f>J65+J82</f>
        <v>7448100</v>
      </c>
      <c r="K85" s="402"/>
      <c r="L85" s="142">
        <f>L65+L82</f>
        <v>4569600</v>
      </c>
      <c r="M85" s="402"/>
      <c r="N85" s="142">
        <f>N65+N82</f>
        <v>4379600</v>
      </c>
      <c r="O85" s="144"/>
      <c r="R85" s="24"/>
    </row>
    <row r="86" spans="1:18" x14ac:dyDescent="0.25">
      <c r="A86" s="108"/>
      <c r="B86" s="108"/>
      <c r="C86" s="108"/>
      <c r="D86" s="108"/>
      <c r="E86" s="108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R86" s="24"/>
    </row>
    <row r="87" spans="1:18" x14ac:dyDescent="0.25">
      <c r="A87" s="108"/>
      <c r="B87" s="108"/>
      <c r="C87" s="108"/>
      <c r="D87" s="108"/>
      <c r="E87" s="108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R87" s="24"/>
    </row>
    <row r="88" spans="1:18" x14ac:dyDescent="0.25">
      <c r="A88" s="108"/>
      <c r="B88" s="108"/>
      <c r="C88" s="108"/>
      <c r="D88" s="108"/>
      <c r="E88" s="108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R88" s="24"/>
    </row>
    <row r="89" spans="1:18" x14ac:dyDescent="0.25">
      <c r="A89" s="108"/>
      <c r="B89" s="108"/>
      <c r="C89" s="108"/>
      <c r="D89" s="108"/>
      <c r="E89" s="108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R89" s="24"/>
    </row>
    <row r="90" spans="1:18" x14ac:dyDescent="0.25">
      <c r="A90" s="108"/>
      <c r="B90" s="108"/>
      <c r="C90" s="108"/>
      <c r="D90" s="108"/>
      <c r="E90" s="108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R90" s="24"/>
    </row>
    <row r="91" spans="1:18" x14ac:dyDescent="0.25">
      <c r="A91" s="108"/>
      <c r="B91" s="108"/>
      <c r="C91" s="108"/>
      <c r="D91" s="108"/>
      <c r="E91" s="108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R91" s="24"/>
    </row>
    <row r="92" spans="1:18" x14ac:dyDescent="0.25">
      <c r="A92" s="108"/>
      <c r="B92" s="108"/>
      <c r="C92" s="108"/>
      <c r="D92" s="108"/>
      <c r="E92" s="108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R92" s="24"/>
    </row>
    <row r="93" spans="1:18" x14ac:dyDescent="0.25">
      <c r="A93" s="108"/>
      <c r="B93" s="108"/>
      <c r="C93" s="108"/>
      <c r="D93" s="108"/>
      <c r="E93" s="108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R93" s="24"/>
    </row>
    <row r="94" spans="1:18" x14ac:dyDescent="0.25">
      <c r="A94" s="108"/>
      <c r="B94" s="108"/>
      <c r="C94" s="108"/>
      <c r="D94" s="108"/>
      <c r="E94" s="108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R94" s="24"/>
    </row>
    <row r="95" spans="1:18" x14ac:dyDescent="0.25">
      <c r="A95" s="108"/>
      <c r="B95" s="184" t="s">
        <v>416</v>
      </c>
      <c r="C95" s="184"/>
      <c r="D95" s="184"/>
      <c r="E95" s="184"/>
      <c r="F95" s="184"/>
      <c r="G95" s="107"/>
      <c r="H95" s="107"/>
      <c r="I95" s="107"/>
      <c r="J95" s="107"/>
      <c r="K95" s="107"/>
      <c r="L95" s="107"/>
      <c r="M95" s="107"/>
      <c r="N95" s="107"/>
      <c r="O95" s="107"/>
      <c r="R95" s="24"/>
    </row>
    <row r="96" spans="1:18" ht="15.75" thickBot="1" x14ac:dyDescent="0.3">
      <c r="A96" s="108"/>
      <c r="B96" s="108"/>
      <c r="C96" s="108"/>
      <c r="D96" s="108"/>
      <c r="E96" s="108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R96" s="24"/>
    </row>
    <row r="97" spans="1:18" ht="25.5" customHeight="1" thickBot="1" x14ac:dyDescent="0.3">
      <c r="A97" s="108"/>
      <c r="B97" s="108"/>
      <c r="C97" s="115" t="s">
        <v>20</v>
      </c>
      <c r="D97" s="179" t="s">
        <v>417</v>
      </c>
      <c r="E97" s="179"/>
      <c r="F97" s="180" t="s">
        <v>403</v>
      </c>
      <c r="G97" s="181"/>
      <c r="H97" s="182" t="s">
        <v>404</v>
      </c>
      <c r="I97" s="182"/>
      <c r="J97" s="180" t="s">
        <v>405</v>
      </c>
      <c r="K97" s="181"/>
      <c r="L97" s="183" t="s">
        <v>384</v>
      </c>
      <c r="M97" s="183"/>
      <c r="N97" s="157" t="s">
        <v>406</v>
      </c>
      <c r="O97" s="158"/>
      <c r="R97" s="24"/>
    </row>
    <row r="98" spans="1:18" x14ac:dyDescent="0.25">
      <c r="A98" s="108"/>
      <c r="B98" s="108"/>
      <c r="C98" s="110">
        <v>11</v>
      </c>
      <c r="D98" s="153" t="s">
        <v>24</v>
      </c>
      <c r="E98" s="153"/>
      <c r="F98" s="154">
        <f>F67+F72+F75+F81</f>
        <v>1286070.4100000001</v>
      </c>
      <c r="G98" s="155"/>
      <c r="H98" s="154">
        <f t="shared" ref="H98" si="0">H67+H72+H75+H81</f>
        <v>1444300</v>
      </c>
      <c r="I98" s="155"/>
      <c r="J98" s="154">
        <f t="shared" ref="J98" si="1">J67+J72+J75+J81</f>
        <v>1579100</v>
      </c>
      <c r="K98" s="155"/>
      <c r="L98" s="154">
        <f t="shared" ref="L98" si="2">L67+L72+L75+L81</f>
        <v>1571000</v>
      </c>
      <c r="M98" s="155"/>
      <c r="N98" s="154">
        <f t="shared" ref="N98" si="3">N67+N72+N75+N81</f>
        <v>1571000</v>
      </c>
      <c r="O98" s="156"/>
      <c r="R98" s="24"/>
    </row>
    <row r="99" spans="1:18" x14ac:dyDescent="0.25">
      <c r="A99" s="108"/>
      <c r="B99" s="108"/>
      <c r="C99" s="109">
        <v>31</v>
      </c>
      <c r="D99" s="152" t="s">
        <v>32</v>
      </c>
      <c r="E99" s="152"/>
      <c r="F99" s="138">
        <f>F78</f>
        <v>18324.669999999998</v>
      </c>
      <c r="G99" s="139"/>
      <c r="H99" s="138">
        <f t="shared" ref="H99" si="4">H78</f>
        <v>17000</v>
      </c>
      <c r="I99" s="139"/>
      <c r="J99" s="138">
        <f t="shared" ref="J99" si="5">J78</f>
        <v>17000</v>
      </c>
      <c r="K99" s="139"/>
      <c r="L99" s="138">
        <f t="shared" ref="L99" si="6">L78</f>
        <v>17000</v>
      </c>
      <c r="M99" s="139"/>
      <c r="N99" s="138">
        <f t="shared" ref="N99" si="7">N78</f>
        <v>17000</v>
      </c>
      <c r="O99" s="140"/>
      <c r="R99" s="24"/>
    </row>
    <row r="100" spans="1:18" x14ac:dyDescent="0.25">
      <c r="A100" s="108"/>
      <c r="B100" s="108"/>
      <c r="C100" s="110">
        <v>43</v>
      </c>
      <c r="D100" s="153" t="s">
        <v>29</v>
      </c>
      <c r="E100" s="153"/>
      <c r="F100" s="154">
        <f>F73+F76</f>
        <v>538359.15999999992</v>
      </c>
      <c r="G100" s="155"/>
      <c r="H100" s="154">
        <f t="shared" ref="H100" si="8">H73+H76</f>
        <v>839000</v>
      </c>
      <c r="I100" s="155"/>
      <c r="J100" s="154">
        <f t="shared" ref="J100" si="9">J73+J76</f>
        <v>1399000</v>
      </c>
      <c r="K100" s="155"/>
      <c r="L100" s="154">
        <f t="shared" ref="L100" si="10">L73+L76</f>
        <v>1399000</v>
      </c>
      <c r="M100" s="155"/>
      <c r="N100" s="154">
        <f t="shared" ref="N100" si="11">N73+N76</f>
        <v>1399000</v>
      </c>
      <c r="O100" s="156"/>
      <c r="R100" s="24"/>
    </row>
    <row r="101" spans="1:18" x14ac:dyDescent="0.25">
      <c r="A101" s="108"/>
      <c r="B101" s="108"/>
      <c r="C101" s="109">
        <v>52</v>
      </c>
      <c r="D101" s="152" t="s">
        <v>26</v>
      </c>
      <c r="E101" s="152"/>
      <c r="F101" s="138">
        <f>F69</f>
        <v>357089.92</v>
      </c>
      <c r="G101" s="139"/>
      <c r="H101" s="138">
        <f t="shared" ref="H101" si="12">H69</f>
        <v>400000</v>
      </c>
      <c r="I101" s="139"/>
      <c r="J101" s="138">
        <f t="shared" ref="J101" si="13">J69</f>
        <v>1000000</v>
      </c>
      <c r="K101" s="139"/>
      <c r="L101" s="138">
        <f t="shared" ref="L101" si="14">L69</f>
        <v>559600</v>
      </c>
      <c r="M101" s="139"/>
      <c r="N101" s="138">
        <f t="shared" ref="N101" si="15">N69</f>
        <v>369600</v>
      </c>
      <c r="O101" s="140"/>
      <c r="R101" s="24"/>
    </row>
    <row r="102" spans="1:18" x14ac:dyDescent="0.25">
      <c r="A102" s="108"/>
      <c r="B102" s="108"/>
      <c r="C102" s="110">
        <v>55</v>
      </c>
      <c r="D102" s="153" t="s">
        <v>27</v>
      </c>
      <c r="E102" s="153"/>
      <c r="F102" s="154">
        <f>F70</f>
        <v>233668.34</v>
      </c>
      <c r="G102" s="155"/>
      <c r="H102" s="154">
        <f t="shared" ref="H102" si="16">H70</f>
        <v>1100000</v>
      </c>
      <c r="I102" s="155"/>
      <c r="J102" s="154">
        <f t="shared" ref="J102" si="17">J70</f>
        <v>3400000</v>
      </c>
      <c r="K102" s="155"/>
      <c r="L102" s="154">
        <f t="shared" ref="L102" si="18">L70</f>
        <v>1000000</v>
      </c>
      <c r="M102" s="155"/>
      <c r="N102" s="154">
        <f t="shared" ref="N102" si="19">N70</f>
        <v>1000000</v>
      </c>
      <c r="O102" s="156"/>
      <c r="R102" s="24"/>
    </row>
    <row r="103" spans="1:18" x14ac:dyDescent="0.25">
      <c r="A103" s="108"/>
      <c r="B103" s="108"/>
      <c r="C103" s="109">
        <v>61</v>
      </c>
      <c r="D103" s="152" t="s">
        <v>33</v>
      </c>
      <c r="E103" s="152"/>
      <c r="F103" s="138">
        <f>F79</f>
        <v>150</v>
      </c>
      <c r="G103" s="139"/>
      <c r="H103" s="138">
        <f t="shared" ref="H103" si="20">H79</f>
        <v>3000</v>
      </c>
      <c r="I103" s="139"/>
      <c r="J103" s="138">
        <f t="shared" ref="J103" si="21">J79</f>
        <v>3000</v>
      </c>
      <c r="K103" s="139"/>
      <c r="L103" s="138">
        <f t="shared" ref="L103" si="22">L79</f>
        <v>3000</v>
      </c>
      <c r="M103" s="139"/>
      <c r="N103" s="138">
        <f t="shared" ref="N103" si="23">N79</f>
        <v>3000</v>
      </c>
      <c r="O103" s="140"/>
      <c r="R103" s="24"/>
    </row>
    <row r="104" spans="1:18" ht="25.5" customHeight="1" thickBot="1" x14ac:dyDescent="0.3">
      <c r="A104" s="108"/>
      <c r="B104" s="108"/>
      <c r="C104" s="111">
        <v>71</v>
      </c>
      <c r="D104" s="137" t="s">
        <v>37</v>
      </c>
      <c r="E104" s="137"/>
      <c r="F104" s="154">
        <f>F84</f>
        <v>5210.24</v>
      </c>
      <c r="G104" s="155"/>
      <c r="H104" s="154">
        <f t="shared" ref="H104" si="24">H84</f>
        <v>70000</v>
      </c>
      <c r="I104" s="155"/>
      <c r="J104" s="154">
        <f t="shared" ref="J104" si="25">J84</f>
        <v>50000</v>
      </c>
      <c r="K104" s="155"/>
      <c r="L104" s="154">
        <f t="shared" ref="L104" si="26">L84</f>
        <v>20000</v>
      </c>
      <c r="M104" s="155"/>
      <c r="N104" s="154">
        <f t="shared" ref="N104" si="27">N84</f>
        <v>20000</v>
      </c>
      <c r="O104" s="156"/>
      <c r="R104" s="24"/>
    </row>
    <row r="105" spans="1:18" ht="15.75" thickBot="1" x14ac:dyDescent="0.3">
      <c r="A105" s="108"/>
      <c r="B105" s="108"/>
      <c r="C105" s="105"/>
      <c r="D105" s="141" t="s">
        <v>322</v>
      </c>
      <c r="E105" s="141"/>
      <c r="F105" s="142">
        <f>SUM(F98:G104)</f>
        <v>2438872.7400000002</v>
      </c>
      <c r="G105" s="143"/>
      <c r="H105" s="142">
        <f t="shared" ref="H105" si="28">SUM(H98:I104)</f>
        <v>3873300</v>
      </c>
      <c r="I105" s="143"/>
      <c r="J105" s="142">
        <f t="shared" ref="J105" si="29">SUM(J98:K104)</f>
        <v>7448100</v>
      </c>
      <c r="K105" s="143"/>
      <c r="L105" s="142">
        <f t="shared" ref="L105" si="30">SUM(L98:M104)</f>
        <v>4569600</v>
      </c>
      <c r="M105" s="143"/>
      <c r="N105" s="142">
        <f t="shared" ref="N105" si="31">SUM(N98:O104)</f>
        <v>4379600</v>
      </c>
      <c r="O105" s="144"/>
      <c r="R105" s="24"/>
    </row>
    <row r="106" spans="1:18" x14ac:dyDescent="0.25">
      <c r="A106" s="108"/>
      <c r="B106" s="108"/>
      <c r="C106" s="108"/>
      <c r="D106" s="108"/>
      <c r="E106" s="108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R106" s="24"/>
    </row>
    <row r="107" spans="1:18" x14ac:dyDescent="0.25">
      <c r="A107" s="108"/>
      <c r="B107" s="108"/>
      <c r="C107" s="108"/>
      <c r="D107" s="108"/>
      <c r="E107" s="108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R107" s="24"/>
    </row>
    <row r="108" spans="1:18" x14ac:dyDescent="0.25">
      <c r="A108" s="108"/>
      <c r="B108" s="108"/>
      <c r="C108" s="108"/>
      <c r="D108" s="108"/>
      <c r="E108" s="108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R108" s="24"/>
    </row>
    <row r="109" spans="1:18" x14ac:dyDescent="0.25">
      <c r="A109" s="108"/>
      <c r="B109" s="108"/>
      <c r="C109" s="108"/>
      <c r="D109" s="108"/>
      <c r="E109" s="108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R109" s="24"/>
    </row>
    <row r="110" spans="1:18" x14ac:dyDescent="0.25">
      <c r="A110" s="108"/>
      <c r="B110" s="108"/>
      <c r="C110" s="108"/>
      <c r="D110" s="108"/>
      <c r="E110" s="108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R110" s="24"/>
    </row>
    <row r="111" spans="1:18" x14ac:dyDescent="0.25">
      <c r="A111" s="108"/>
      <c r="B111" s="108"/>
      <c r="C111" s="108"/>
      <c r="D111" s="108"/>
      <c r="E111" s="108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R111" s="24"/>
    </row>
    <row r="112" spans="1:18" x14ac:dyDescent="0.25">
      <c r="A112" s="108"/>
      <c r="B112" s="108"/>
      <c r="C112" s="108"/>
      <c r="D112" s="108"/>
      <c r="E112" s="108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R112" s="24"/>
    </row>
    <row r="113" spans="1:18" x14ac:dyDescent="0.25">
      <c r="A113" s="108"/>
      <c r="B113" s="108"/>
      <c r="C113" s="108"/>
      <c r="D113" s="108"/>
      <c r="E113" s="108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R113" s="24"/>
    </row>
    <row r="114" spans="1:18" x14ac:dyDescent="0.25">
      <c r="A114" s="108"/>
      <c r="B114" s="108"/>
      <c r="C114" s="108"/>
      <c r="D114" s="108"/>
      <c r="E114" s="108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R114" s="24"/>
    </row>
    <row r="115" spans="1:18" x14ac:dyDescent="0.25">
      <c r="A115" s="108"/>
      <c r="B115" s="108"/>
      <c r="C115" s="108"/>
      <c r="D115" s="108"/>
      <c r="E115" s="108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R115" s="24"/>
    </row>
    <row r="116" spans="1:18" x14ac:dyDescent="0.25">
      <c r="A116" s="108"/>
      <c r="B116" s="108"/>
      <c r="C116" s="108"/>
      <c r="D116" s="108"/>
      <c r="E116" s="108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R116" s="24"/>
    </row>
    <row r="117" spans="1:18" x14ac:dyDescent="0.25">
      <c r="A117" s="108"/>
      <c r="B117" s="108"/>
      <c r="C117" s="108"/>
      <c r="D117" s="108"/>
      <c r="E117" s="108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R117" s="24"/>
    </row>
    <row r="118" spans="1:18" x14ac:dyDescent="0.25">
      <c r="A118" s="108"/>
      <c r="B118" s="108"/>
      <c r="C118" s="108"/>
      <c r="D118" s="108"/>
      <c r="E118" s="108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R118" s="24"/>
    </row>
    <row r="119" spans="1:18" x14ac:dyDescent="0.25">
      <c r="A119" s="108"/>
      <c r="B119" s="108"/>
      <c r="C119" s="108"/>
      <c r="D119" s="108"/>
      <c r="E119" s="108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R119" s="24"/>
    </row>
    <row r="120" spans="1:18" x14ac:dyDescent="0.25">
      <c r="A120" s="108"/>
      <c r="B120" s="108"/>
      <c r="C120" s="108"/>
      <c r="D120" s="108"/>
      <c r="E120" s="108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R120" s="24"/>
    </row>
    <row r="121" spans="1:18" x14ac:dyDescent="0.25">
      <c r="A121" s="108"/>
      <c r="B121" s="108"/>
      <c r="C121" s="108"/>
      <c r="D121" s="108"/>
      <c r="E121" s="108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R121" s="24"/>
    </row>
    <row r="122" spans="1:18" x14ac:dyDescent="0.25">
      <c r="A122" s="108"/>
      <c r="B122" s="108"/>
      <c r="C122" s="108"/>
      <c r="D122" s="108"/>
      <c r="E122" s="108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R122" s="24"/>
    </row>
    <row r="123" spans="1:18" x14ac:dyDescent="0.25">
      <c r="A123" s="108"/>
      <c r="B123" s="108"/>
      <c r="C123" s="108"/>
      <c r="D123" s="108"/>
      <c r="E123" s="108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R123" s="24"/>
    </row>
    <row r="124" spans="1:18" x14ac:dyDescent="0.25">
      <c r="A124" s="108"/>
      <c r="B124" s="108"/>
      <c r="C124" s="108"/>
      <c r="D124" s="108"/>
      <c r="E124" s="108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R124" s="24"/>
    </row>
    <row r="125" spans="1:18" x14ac:dyDescent="0.25">
      <c r="A125" s="108"/>
      <c r="B125" s="108"/>
      <c r="C125" s="108"/>
      <c r="D125" s="108"/>
      <c r="E125" s="108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R125" s="24"/>
    </row>
    <row r="126" spans="1:18" x14ac:dyDescent="0.25">
      <c r="A126" s="108"/>
      <c r="B126" s="108"/>
      <c r="C126" s="108"/>
      <c r="D126" s="108"/>
      <c r="E126" s="108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R126" s="24"/>
    </row>
    <row r="127" spans="1:18" ht="19.5" customHeight="1" x14ac:dyDescent="0.25">
      <c r="A127" s="184" t="s">
        <v>5</v>
      </c>
      <c r="B127" s="184"/>
      <c r="C127" s="184"/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</row>
    <row r="128" spans="1:18" ht="19.5" customHeight="1" thickBo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24" ht="25.5" customHeight="1" thickBot="1" x14ac:dyDescent="0.3">
      <c r="A129" s="9" t="s">
        <v>18</v>
      </c>
      <c r="B129" s="10" t="s">
        <v>19</v>
      </c>
      <c r="C129" s="11" t="s">
        <v>20</v>
      </c>
      <c r="D129" s="173" t="s">
        <v>21</v>
      </c>
      <c r="E129" s="173"/>
      <c r="F129" s="290" t="s">
        <v>403</v>
      </c>
      <c r="G129" s="291"/>
      <c r="H129" s="173" t="s">
        <v>404</v>
      </c>
      <c r="I129" s="173"/>
      <c r="J129" s="290" t="s">
        <v>405</v>
      </c>
      <c r="K129" s="291"/>
      <c r="L129" s="292" t="s">
        <v>384</v>
      </c>
      <c r="M129" s="292"/>
      <c r="N129" s="293" t="s">
        <v>406</v>
      </c>
      <c r="O129" s="294"/>
    </row>
    <row r="130" spans="1:24" x14ac:dyDescent="0.25">
      <c r="A130" s="65">
        <v>3</v>
      </c>
      <c r="B130" s="66"/>
      <c r="C130" s="67"/>
      <c r="D130" s="174" t="s">
        <v>38</v>
      </c>
      <c r="E130" s="174"/>
      <c r="F130" s="176">
        <f>F131+F136+F145+F150+F153+F155+F158</f>
        <v>1828980.6800000002</v>
      </c>
      <c r="G130" s="177"/>
      <c r="H130" s="176">
        <f>H131+H136+H145+H150+H153+H155+H158</f>
        <v>3066400</v>
      </c>
      <c r="I130" s="177"/>
      <c r="J130" s="176">
        <f>J131+J136+J145+J150+J153+J155+J158</f>
        <v>3254750</v>
      </c>
      <c r="K130" s="177"/>
      <c r="L130" s="176">
        <f>L131+L136+L145+L150+L153+L155+L158</f>
        <v>2726250</v>
      </c>
      <c r="M130" s="177"/>
      <c r="N130" s="176">
        <f>N131+N136+N145+N150+N153+N155+N158</f>
        <v>2726250</v>
      </c>
      <c r="O130" s="178"/>
      <c r="R130" s="2"/>
    </row>
    <row r="131" spans="1:24" x14ac:dyDescent="0.25">
      <c r="A131" s="68"/>
      <c r="B131" s="69">
        <v>31</v>
      </c>
      <c r="C131" s="70"/>
      <c r="D131" s="175" t="s">
        <v>39</v>
      </c>
      <c r="E131" s="175"/>
      <c r="F131" s="138">
        <f t="shared" ref="F131:H131" si="32">F297+F720+F675</f>
        <v>393868.33</v>
      </c>
      <c r="G131" s="139"/>
      <c r="H131" s="138">
        <f t="shared" si="32"/>
        <v>575000</v>
      </c>
      <c r="I131" s="139"/>
      <c r="J131" s="138">
        <f>J297+J720+J675</f>
        <v>648750</v>
      </c>
      <c r="K131" s="139"/>
      <c r="L131" s="138">
        <f>L297+L720+L675</f>
        <v>668750</v>
      </c>
      <c r="M131" s="139"/>
      <c r="N131" s="138">
        <f>N297+N720+N675</f>
        <v>673750</v>
      </c>
      <c r="O131" s="140"/>
    </row>
    <row r="132" spans="1:24" x14ac:dyDescent="0.25">
      <c r="A132" s="82"/>
      <c r="B132" s="83"/>
      <c r="C132" s="84">
        <v>11</v>
      </c>
      <c r="D132" s="199" t="s">
        <v>24</v>
      </c>
      <c r="E132" s="199"/>
      <c r="F132" s="166">
        <v>359332.3</v>
      </c>
      <c r="G132" s="167"/>
      <c r="H132" s="169">
        <v>532000</v>
      </c>
      <c r="I132" s="169"/>
      <c r="J132" s="166">
        <v>591750</v>
      </c>
      <c r="K132" s="167"/>
      <c r="L132" s="169"/>
      <c r="M132" s="169"/>
      <c r="N132" s="166"/>
      <c r="O132" s="168"/>
    </row>
    <row r="133" spans="1:24" x14ac:dyDescent="0.25">
      <c r="A133" s="82"/>
      <c r="B133" s="83"/>
      <c r="C133" s="84">
        <v>31</v>
      </c>
      <c r="D133" s="164" t="s">
        <v>32</v>
      </c>
      <c r="E133" s="165"/>
      <c r="F133" s="166">
        <v>6656.83</v>
      </c>
      <c r="G133" s="167"/>
      <c r="H133" s="166">
        <v>0</v>
      </c>
      <c r="I133" s="167"/>
      <c r="J133" s="166">
        <v>0</v>
      </c>
      <c r="K133" s="167"/>
      <c r="L133" s="166"/>
      <c r="M133" s="167"/>
      <c r="N133" s="166"/>
      <c r="O133" s="168"/>
    </row>
    <row r="134" spans="1:24" x14ac:dyDescent="0.25">
      <c r="A134" s="82"/>
      <c r="B134" s="83"/>
      <c r="C134" s="84">
        <v>52</v>
      </c>
      <c r="D134" s="164" t="s">
        <v>26</v>
      </c>
      <c r="E134" s="165"/>
      <c r="F134" s="166">
        <v>27879.200000000001</v>
      </c>
      <c r="G134" s="167"/>
      <c r="H134" s="166">
        <v>28000</v>
      </c>
      <c r="I134" s="167"/>
      <c r="J134" s="166">
        <v>35000</v>
      </c>
      <c r="K134" s="167"/>
      <c r="L134" s="85"/>
      <c r="M134" s="85"/>
      <c r="N134" s="63"/>
      <c r="O134" s="86"/>
    </row>
    <row r="135" spans="1:24" x14ac:dyDescent="0.25">
      <c r="A135" s="82"/>
      <c r="B135" s="83"/>
      <c r="C135" s="84">
        <v>55</v>
      </c>
      <c r="D135" s="164" t="s">
        <v>27</v>
      </c>
      <c r="E135" s="165"/>
      <c r="F135" s="166">
        <v>0</v>
      </c>
      <c r="G135" s="167"/>
      <c r="H135" s="166">
        <v>15000</v>
      </c>
      <c r="I135" s="167"/>
      <c r="J135" s="166">
        <v>22000</v>
      </c>
      <c r="K135" s="167"/>
      <c r="L135" s="166"/>
      <c r="M135" s="167"/>
      <c r="N135" s="166"/>
      <c r="O135" s="168"/>
    </row>
    <row r="136" spans="1:24" x14ac:dyDescent="0.25">
      <c r="A136" s="68"/>
      <c r="B136" s="69">
        <v>32</v>
      </c>
      <c r="C136" s="70"/>
      <c r="D136" s="335" t="s">
        <v>40</v>
      </c>
      <c r="E136" s="335"/>
      <c r="F136" s="138">
        <f>F281+F285+F298+F302+F303+F307+F315+F327+F341+F345+F356+F364+F373+F379+F388+F397+F403+F412+F429+F435+F444+F471+F476+F483+F489+F493+F498+F506+F515+F523+F530+F554+F584+F605+F633+F645+F676+F682+F688+F721+F726+F745+F751+F760</f>
        <v>918481.13000000012</v>
      </c>
      <c r="G136" s="139"/>
      <c r="H136" s="138">
        <f>H281+H285+H298+H302+H303+H307+H315+H327+H341+H345+H356+H364+H373+H379+H388+H397+H403+H412+H429+H435+H444+H471+H476+H483+H489+H493+H498+H506+H515+H523+H530+H554+H584+H605+H633+H645+H676+H682+H688+H721+H726+H745+H751+H760</f>
        <v>1932700</v>
      </c>
      <c r="I136" s="139"/>
      <c r="J136" s="138">
        <f>J281+J285+J298+J302+J303+J307+J315+J327+J341+J345+J356+J364+J373+J379+J388+J397+J403+J412+J429+J435+J444+J471+J476+J483+J489+J493+J498+J506+J515+J523+J530+J554+J584+J605+J633+J645+J676+J682+J688+J721+J726+J745+J751+J760</f>
        <v>1863700</v>
      </c>
      <c r="K136" s="139"/>
      <c r="L136" s="138">
        <f>L281+L285+L298+L302+L303+L307+L315+L327+L341+L345+L356+L364+L373+L379+L388+L397+L403+L412+L429+L435+L444+L471+L476+L483+L489+L493+L498+L506+L515+L523+L530+L554+L584+L605+L633+L645+L676+L682+L688+L721+L726+L745+L751+L760</f>
        <v>1400200</v>
      </c>
      <c r="M136" s="139"/>
      <c r="N136" s="138">
        <f>N281+N285+N298+N302+N303+N307+N315+N327+N341+N345+N356+N364+N373+N379+N388+N397+N403+N412+N429+N435+N444+N471+N476+N483+N489+N493+N498+N506+N515+N523+N530+N554+N584+N605+N633+N645+N676+N682+N688+N721+N726+N745+N751+N760</f>
        <v>1390200</v>
      </c>
      <c r="O136" s="140"/>
      <c r="R136" s="2"/>
      <c r="V136" s="2"/>
      <c r="X136" s="2"/>
    </row>
    <row r="137" spans="1:24" x14ac:dyDescent="0.25">
      <c r="A137" s="82"/>
      <c r="B137" s="83"/>
      <c r="C137" s="84">
        <v>11</v>
      </c>
      <c r="D137" s="199" t="s">
        <v>24</v>
      </c>
      <c r="E137" s="199"/>
      <c r="F137" s="166">
        <v>289053.39</v>
      </c>
      <c r="G137" s="167"/>
      <c r="H137" s="169">
        <v>247400</v>
      </c>
      <c r="I137" s="169"/>
      <c r="J137" s="166">
        <v>247700</v>
      </c>
      <c r="K137" s="167"/>
      <c r="L137" s="169"/>
      <c r="M137" s="169"/>
      <c r="N137" s="166"/>
      <c r="O137" s="168"/>
      <c r="R137" s="2"/>
      <c r="V137" s="24"/>
      <c r="X137" s="2"/>
    </row>
    <row r="138" spans="1:24" x14ac:dyDescent="0.25">
      <c r="A138" s="82"/>
      <c r="B138" s="83"/>
      <c r="C138" s="84">
        <v>31</v>
      </c>
      <c r="D138" s="164" t="s">
        <v>32</v>
      </c>
      <c r="E138" s="165"/>
      <c r="F138" s="166">
        <v>11667.84</v>
      </c>
      <c r="G138" s="167"/>
      <c r="H138" s="166">
        <v>17000</v>
      </c>
      <c r="I138" s="167"/>
      <c r="J138" s="166">
        <v>17000</v>
      </c>
      <c r="K138" s="167"/>
      <c r="L138" s="166"/>
      <c r="M138" s="167"/>
      <c r="N138" s="166"/>
      <c r="O138" s="168"/>
      <c r="Q138" s="2"/>
      <c r="R138" s="2"/>
      <c r="V138" s="24"/>
      <c r="X138" s="2"/>
    </row>
    <row r="139" spans="1:24" x14ac:dyDescent="0.25">
      <c r="A139" s="82"/>
      <c r="B139" s="83"/>
      <c r="C139" s="84">
        <v>43</v>
      </c>
      <c r="D139" s="164" t="s">
        <v>29</v>
      </c>
      <c r="E139" s="165"/>
      <c r="F139" s="166">
        <v>515567.62</v>
      </c>
      <c r="G139" s="167"/>
      <c r="H139" s="166">
        <v>713000</v>
      </c>
      <c r="I139" s="167"/>
      <c r="J139" s="166">
        <v>675500</v>
      </c>
      <c r="K139" s="167"/>
      <c r="L139" s="166"/>
      <c r="M139" s="167"/>
      <c r="N139" s="166"/>
      <c r="O139" s="168"/>
      <c r="R139" s="2"/>
      <c r="V139" s="24"/>
      <c r="X139" s="2"/>
    </row>
    <row r="140" spans="1:24" x14ac:dyDescent="0.25">
      <c r="A140" s="87"/>
      <c r="B140" s="131"/>
      <c r="C140" s="88">
        <v>52</v>
      </c>
      <c r="D140" s="273" t="s">
        <v>26</v>
      </c>
      <c r="E140" s="273"/>
      <c r="F140" s="336">
        <v>41300</v>
      </c>
      <c r="G140" s="337"/>
      <c r="H140" s="338">
        <v>252300</v>
      </c>
      <c r="I140" s="338"/>
      <c r="J140" s="336">
        <v>355000</v>
      </c>
      <c r="K140" s="337"/>
      <c r="L140" s="338"/>
      <c r="M140" s="338"/>
      <c r="N140" s="336"/>
      <c r="O140" s="339"/>
      <c r="R140" s="2"/>
      <c r="V140" s="24"/>
      <c r="X140" s="2"/>
    </row>
    <row r="141" spans="1:24" x14ac:dyDescent="0.25">
      <c r="A141" s="82"/>
      <c r="B141" s="83"/>
      <c r="C141" s="84">
        <v>55</v>
      </c>
      <c r="D141" s="199" t="s">
        <v>27</v>
      </c>
      <c r="E141" s="199"/>
      <c r="F141" s="166">
        <v>60892.28</v>
      </c>
      <c r="G141" s="167"/>
      <c r="H141" s="169">
        <v>521000</v>
      </c>
      <c r="I141" s="169"/>
      <c r="J141" s="166">
        <v>568500</v>
      </c>
      <c r="K141" s="167"/>
      <c r="L141" s="169"/>
      <c r="M141" s="169"/>
      <c r="N141" s="166"/>
      <c r="O141" s="168"/>
      <c r="R141" s="2"/>
      <c r="V141" s="24"/>
      <c r="X141" s="2"/>
    </row>
    <row r="142" spans="1:24" x14ac:dyDescent="0.25">
      <c r="A142" s="82"/>
      <c r="B142" s="83"/>
      <c r="C142" s="84">
        <v>61</v>
      </c>
      <c r="D142" s="199" t="s">
        <v>33</v>
      </c>
      <c r="E142" s="199"/>
      <c r="F142" s="166">
        <v>0</v>
      </c>
      <c r="G142" s="167"/>
      <c r="H142" s="166">
        <v>0</v>
      </c>
      <c r="I142" s="167"/>
      <c r="J142" s="166">
        <v>0</v>
      </c>
      <c r="K142" s="167"/>
      <c r="L142" s="166"/>
      <c r="M142" s="167"/>
      <c r="N142" s="166"/>
      <c r="O142" s="168"/>
      <c r="R142" s="2"/>
      <c r="V142" s="24"/>
      <c r="X142" s="2"/>
    </row>
    <row r="143" spans="1:24" ht="21.75" customHeight="1" x14ac:dyDescent="0.25">
      <c r="A143" s="82"/>
      <c r="B143" s="89"/>
      <c r="C143" s="84">
        <v>71</v>
      </c>
      <c r="D143" s="274" t="s">
        <v>37</v>
      </c>
      <c r="E143" s="272"/>
      <c r="F143" s="166">
        <v>0</v>
      </c>
      <c r="G143" s="167"/>
      <c r="H143" s="166">
        <v>50000</v>
      </c>
      <c r="I143" s="167"/>
      <c r="J143" s="166">
        <v>0</v>
      </c>
      <c r="K143" s="167"/>
      <c r="L143" s="166"/>
      <c r="M143" s="167"/>
      <c r="N143" s="166"/>
      <c r="O143" s="168"/>
      <c r="R143" s="2"/>
      <c r="V143" s="24"/>
      <c r="X143" s="2"/>
    </row>
    <row r="144" spans="1:24" ht="14.25" customHeight="1" x14ac:dyDescent="0.25">
      <c r="A144" s="82"/>
      <c r="B144" s="83"/>
      <c r="C144" s="84"/>
      <c r="D144" s="117"/>
      <c r="E144" s="116" t="s">
        <v>390</v>
      </c>
      <c r="F144" s="169">
        <v>0</v>
      </c>
      <c r="G144" s="167"/>
      <c r="H144" s="166">
        <v>132000</v>
      </c>
      <c r="I144" s="167"/>
      <c r="J144" s="166">
        <v>0</v>
      </c>
      <c r="K144" s="167"/>
      <c r="L144" s="169"/>
      <c r="M144" s="167"/>
      <c r="N144" s="166"/>
      <c r="O144" s="168"/>
      <c r="R144" s="2"/>
      <c r="V144" s="24"/>
      <c r="X144" s="2"/>
    </row>
    <row r="145" spans="1:24" x14ac:dyDescent="0.25">
      <c r="A145" s="75"/>
      <c r="B145" s="76">
        <v>34</v>
      </c>
      <c r="C145" s="77"/>
      <c r="D145" s="330" t="s">
        <v>41</v>
      </c>
      <c r="E145" s="330"/>
      <c r="F145" s="154">
        <f t="shared" ref="F145:H145" si="33">F311+F422+F683+F727</f>
        <v>10215.700000000001</v>
      </c>
      <c r="G145" s="155"/>
      <c r="H145" s="154">
        <f t="shared" si="33"/>
        <v>26200</v>
      </c>
      <c r="I145" s="155"/>
      <c r="J145" s="154">
        <f>J311+J422+J683+J727</f>
        <v>11800</v>
      </c>
      <c r="K145" s="155"/>
      <c r="L145" s="154">
        <f>L311+L422+L683+L727</f>
        <v>11800</v>
      </c>
      <c r="M145" s="155"/>
      <c r="N145" s="154">
        <f>N311+N422+N683+N727</f>
        <v>11800</v>
      </c>
      <c r="O145" s="156"/>
      <c r="Q145" s="2"/>
      <c r="R145" s="2"/>
      <c r="V145" s="2"/>
      <c r="X145" s="2"/>
    </row>
    <row r="146" spans="1:24" ht="14.25" customHeight="1" x14ac:dyDescent="0.25">
      <c r="A146" s="82"/>
      <c r="B146" s="83"/>
      <c r="C146" s="84">
        <v>11</v>
      </c>
      <c r="D146" s="199" t="s">
        <v>24</v>
      </c>
      <c r="E146" s="199"/>
      <c r="F146" s="166">
        <v>10215.700000000001</v>
      </c>
      <c r="G146" s="167"/>
      <c r="H146" s="169">
        <v>25200</v>
      </c>
      <c r="I146" s="169"/>
      <c r="J146" s="166">
        <v>11800</v>
      </c>
      <c r="K146" s="167"/>
      <c r="L146" s="169"/>
      <c r="M146" s="169"/>
      <c r="N146" s="166"/>
      <c r="O146" s="168"/>
      <c r="X146" s="2"/>
    </row>
    <row r="147" spans="1:24" x14ac:dyDescent="0.25">
      <c r="A147" s="82"/>
      <c r="B147" s="83"/>
      <c r="C147" s="84">
        <v>31</v>
      </c>
      <c r="D147" s="164" t="s">
        <v>32</v>
      </c>
      <c r="E147" s="165"/>
      <c r="F147" s="166">
        <v>0</v>
      </c>
      <c r="G147" s="167"/>
      <c r="H147" s="166">
        <v>0</v>
      </c>
      <c r="I147" s="167"/>
      <c r="J147" s="166">
        <v>0</v>
      </c>
      <c r="K147" s="167"/>
      <c r="L147" s="166"/>
      <c r="M147" s="167"/>
      <c r="N147" s="166"/>
      <c r="O147" s="168"/>
      <c r="X147" s="2"/>
    </row>
    <row r="148" spans="1:24" x14ac:dyDescent="0.25">
      <c r="A148" s="82"/>
      <c r="B148" s="83"/>
      <c r="C148" s="84">
        <v>43</v>
      </c>
      <c r="D148" s="199" t="s">
        <v>29</v>
      </c>
      <c r="E148" s="199"/>
      <c r="F148" s="166">
        <v>0</v>
      </c>
      <c r="G148" s="167"/>
      <c r="H148" s="169">
        <v>0</v>
      </c>
      <c r="I148" s="169"/>
      <c r="J148" s="166">
        <v>0</v>
      </c>
      <c r="K148" s="167"/>
      <c r="L148" s="169"/>
      <c r="M148" s="169"/>
      <c r="N148" s="166"/>
      <c r="O148" s="168"/>
      <c r="R148" s="2"/>
      <c r="X148" s="2"/>
    </row>
    <row r="149" spans="1:24" ht="12" customHeight="1" x14ac:dyDescent="0.25">
      <c r="A149" s="87"/>
      <c r="B149" s="131"/>
      <c r="C149" s="88"/>
      <c r="D149" s="133"/>
      <c r="E149" s="116" t="s">
        <v>390</v>
      </c>
      <c r="F149" s="169">
        <v>0</v>
      </c>
      <c r="G149" s="167"/>
      <c r="H149" s="166">
        <v>1000</v>
      </c>
      <c r="I149" s="167"/>
      <c r="J149" s="166">
        <v>0</v>
      </c>
      <c r="K149" s="167"/>
      <c r="L149" s="169"/>
      <c r="M149" s="167"/>
      <c r="N149" s="166"/>
      <c r="O149" s="168"/>
      <c r="R149" s="2"/>
      <c r="X149" s="2"/>
    </row>
    <row r="150" spans="1:24" x14ac:dyDescent="0.25">
      <c r="A150" s="68"/>
      <c r="B150" s="69">
        <v>35</v>
      </c>
      <c r="C150" s="70"/>
      <c r="D150" s="335" t="s">
        <v>42</v>
      </c>
      <c r="E150" s="335"/>
      <c r="F150" s="138">
        <f t="shared" ref="F150:H150" si="34">F413+F628+F651</f>
        <v>0</v>
      </c>
      <c r="G150" s="139"/>
      <c r="H150" s="138">
        <f t="shared" si="34"/>
        <v>3000</v>
      </c>
      <c r="I150" s="139"/>
      <c r="J150" s="138">
        <f>J413+J628+J651</f>
        <v>150000</v>
      </c>
      <c r="K150" s="139"/>
      <c r="L150" s="138">
        <f t="shared" ref="L150" si="35">L413+L628+L651</f>
        <v>95000</v>
      </c>
      <c r="M150" s="139"/>
      <c r="N150" s="138">
        <f t="shared" ref="N150" si="36">N413+N628+N651</f>
        <v>95000</v>
      </c>
      <c r="O150" s="140"/>
    </row>
    <row r="151" spans="1:24" ht="14.25" customHeight="1" x14ac:dyDescent="0.25">
      <c r="A151" s="82"/>
      <c r="B151" s="83"/>
      <c r="C151" s="84">
        <v>11</v>
      </c>
      <c r="D151" s="199" t="s">
        <v>24</v>
      </c>
      <c r="E151" s="199"/>
      <c r="F151" s="166">
        <v>0</v>
      </c>
      <c r="G151" s="167"/>
      <c r="H151" s="166">
        <v>3000</v>
      </c>
      <c r="I151" s="167"/>
      <c r="J151" s="166">
        <v>150000</v>
      </c>
      <c r="K151" s="167"/>
      <c r="L151" s="166"/>
      <c r="M151" s="167"/>
      <c r="N151" s="166"/>
      <c r="O151" s="168"/>
    </row>
    <row r="152" spans="1:24" x14ac:dyDescent="0.25">
      <c r="A152" s="87"/>
      <c r="B152" s="131"/>
      <c r="C152" s="88">
        <v>43</v>
      </c>
      <c r="D152" s="273" t="s">
        <v>29</v>
      </c>
      <c r="E152" s="273"/>
      <c r="F152" s="336">
        <v>0</v>
      </c>
      <c r="G152" s="337"/>
      <c r="H152" s="338">
        <v>0</v>
      </c>
      <c r="I152" s="338"/>
      <c r="J152" s="336">
        <v>0</v>
      </c>
      <c r="K152" s="337"/>
      <c r="L152" s="338"/>
      <c r="M152" s="338"/>
      <c r="N152" s="336"/>
      <c r="O152" s="339"/>
    </row>
    <row r="153" spans="1:24" x14ac:dyDescent="0.25">
      <c r="A153" s="102"/>
      <c r="B153" s="103">
        <v>36</v>
      </c>
      <c r="C153" s="104"/>
      <c r="D153" s="342" t="s">
        <v>381</v>
      </c>
      <c r="E153" s="343"/>
      <c r="F153" s="138">
        <f>F545+F666</f>
        <v>65634.01999999999</v>
      </c>
      <c r="G153" s="139"/>
      <c r="H153" s="138">
        <f>H545+H666</f>
        <v>13500</v>
      </c>
      <c r="I153" s="139"/>
      <c r="J153" s="138">
        <f>J545+J666</f>
        <v>13000</v>
      </c>
      <c r="K153" s="139"/>
      <c r="L153" s="138">
        <f t="shared" ref="L153" si="37">L545+L666</f>
        <v>13000</v>
      </c>
      <c r="M153" s="139"/>
      <c r="N153" s="138">
        <f t="shared" ref="N153" si="38">N545+N666</f>
        <v>13000</v>
      </c>
      <c r="O153" s="140"/>
    </row>
    <row r="154" spans="1:24" x14ac:dyDescent="0.25">
      <c r="A154" s="87"/>
      <c r="B154" s="131"/>
      <c r="C154" s="88">
        <v>11</v>
      </c>
      <c r="D154" s="164" t="s">
        <v>24</v>
      </c>
      <c r="E154" s="165"/>
      <c r="F154" s="166">
        <v>65634.02</v>
      </c>
      <c r="G154" s="167"/>
      <c r="H154" s="166">
        <v>13500</v>
      </c>
      <c r="I154" s="167"/>
      <c r="J154" s="166">
        <v>13000</v>
      </c>
      <c r="K154" s="167"/>
      <c r="L154" s="166">
        <v>0</v>
      </c>
      <c r="M154" s="167"/>
      <c r="N154" s="166">
        <v>0</v>
      </c>
      <c r="O154" s="168"/>
    </row>
    <row r="155" spans="1:24" ht="25.5" customHeight="1" x14ac:dyDescent="0.25">
      <c r="A155" s="68"/>
      <c r="B155" s="69">
        <v>37</v>
      </c>
      <c r="C155" s="70"/>
      <c r="D155" s="335" t="s">
        <v>43</v>
      </c>
      <c r="E155" s="335"/>
      <c r="F155" s="138">
        <f t="shared" ref="F155:H155" si="39">F537+F541+F562+F567+F571+F575</f>
        <v>143737.41</v>
      </c>
      <c r="G155" s="139"/>
      <c r="H155" s="138">
        <f t="shared" si="39"/>
        <v>204400</v>
      </c>
      <c r="I155" s="139"/>
      <c r="J155" s="138">
        <f>J537+J541+J562+J567+J571+J575</f>
        <v>238500</v>
      </c>
      <c r="K155" s="139"/>
      <c r="L155" s="138">
        <f>L537+L541+L562+L567+L571+L575</f>
        <v>238500</v>
      </c>
      <c r="M155" s="139"/>
      <c r="N155" s="138">
        <f>N537+N541+N562+N567+N571+N575</f>
        <v>238500</v>
      </c>
      <c r="O155" s="140"/>
    </row>
    <row r="156" spans="1:24" x14ac:dyDescent="0.25">
      <c r="A156" s="82"/>
      <c r="B156" s="83"/>
      <c r="C156" s="84">
        <v>11</v>
      </c>
      <c r="D156" s="199" t="s">
        <v>24</v>
      </c>
      <c r="E156" s="199"/>
      <c r="F156" s="166">
        <v>143417.41</v>
      </c>
      <c r="G156" s="167"/>
      <c r="H156" s="169">
        <v>204400</v>
      </c>
      <c r="I156" s="169"/>
      <c r="J156" s="166">
        <v>238500</v>
      </c>
      <c r="K156" s="167"/>
      <c r="L156" s="169"/>
      <c r="M156" s="169"/>
      <c r="N156" s="166"/>
      <c r="O156" s="168"/>
    </row>
    <row r="157" spans="1:24" x14ac:dyDescent="0.25">
      <c r="A157" s="82"/>
      <c r="B157" s="83"/>
      <c r="C157" s="84">
        <v>52</v>
      </c>
      <c r="D157" s="199" t="s">
        <v>26</v>
      </c>
      <c r="E157" s="165"/>
      <c r="F157" s="166">
        <v>320</v>
      </c>
      <c r="G157" s="167"/>
      <c r="H157" s="166">
        <v>0</v>
      </c>
      <c r="I157" s="167"/>
      <c r="J157" s="166">
        <v>0</v>
      </c>
      <c r="K157" s="167"/>
      <c r="L157" s="166"/>
      <c r="M157" s="167"/>
      <c r="N157" s="166"/>
      <c r="O157" s="168"/>
    </row>
    <row r="158" spans="1:24" x14ac:dyDescent="0.25">
      <c r="A158" s="75"/>
      <c r="B158" s="76">
        <v>38</v>
      </c>
      <c r="C158" s="77"/>
      <c r="D158" s="341" t="s">
        <v>44</v>
      </c>
      <c r="E158" s="341"/>
      <c r="F158" s="154">
        <f>F289+F335+F414+F445+F516+F531+F550+F555+F576+F585+F590+F594+F606+F622+F639+F655+F699+F713+F761</f>
        <v>297044.08999999997</v>
      </c>
      <c r="G158" s="155"/>
      <c r="H158" s="154">
        <f>H289+H335+H414+H445+H516+H531+H550+H555+H576+H585+H590+H594+H606+H622+H639+H655+H699+H713+H761</f>
        <v>311600</v>
      </c>
      <c r="I158" s="155"/>
      <c r="J158" s="154">
        <f>J289+J335+J414+J445+J516+J531+J550+J555+J576+J585+J590+J594+J606+J622+J639+J655+J699+J713+J761</f>
        <v>329000</v>
      </c>
      <c r="K158" s="155"/>
      <c r="L158" s="154">
        <f>L289+L335+L414+L445+L516+L531+L550+L555+L576+L585+L590+L594+L606+L622+L639+L655+L699+L713+L761</f>
        <v>299000</v>
      </c>
      <c r="M158" s="155"/>
      <c r="N158" s="154">
        <f>N289+N335+N414+N445+N516+N531+N550+N555+N576+N585+N590+N594+N606+N622+N639+N655+N699+N713+N761</f>
        <v>304000</v>
      </c>
      <c r="O158" s="156"/>
    </row>
    <row r="159" spans="1:24" x14ac:dyDescent="0.25">
      <c r="A159" s="82"/>
      <c r="B159" s="83"/>
      <c r="C159" s="84">
        <v>11</v>
      </c>
      <c r="D159" s="199" t="s">
        <v>24</v>
      </c>
      <c r="E159" s="199"/>
      <c r="F159" s="166">
        <v>131227.4</v>
      </c>
      <c r="G159" s="167"/>
      <c r="H159" s="169">
        <f>H158-H161-H163</f>
        <v>208600</v>
      </c>
      <c r="I159" s="169"/>
      <c r="J159" s="166">
        <v>217200</v>
      </c>
      <c r="K159" s="167"/>
      <c r="L159" s="169"/>
      <c r="M159" s="169"/>
      <c r="N159" s="166"/>
      <c r="O159" s="168"/>
      <c r="R159" s="2"/>
      <c r="T159" s="2"/>
    </row>
    <row r="160" spans="1:24" x14ac:dyDescent="0.25">
      <c r="A160" s="82"/>
      <c r="B160" s="89"/>
      <c r="C160" s="84">
        <v>31</v>
      </c>
      <c r="D160" s="164" t="s">
        <v>32</v>
      </c>
      <c r="E160" s="165"/>
      <c r="F160" s="166">
        <v>0</v>
      </c>
      <c r="G160" s="167"/>
      <c r="H160" s="166">
        <v>0</v>
      </c>
      <c r="I160" s="167"/>
      <c r="J160" s="166">
        <v>0</v>
      </c>
      <c r="K160" s="167"/>
      <c r="L160" s="166"/>
      <c r="M160" s="167"/>
      <c r="N160" s="166"/>
      <c r="O160" s="168"/>
    </row>
    <row r="161" spans="1:20" x14ac:dyDescent="0.25">
      <c r="A161" s="87"/>
      <c r="B161" s="131"/>
      <c r="C161" s="84">
        <v>43</v>
      </c>
      <c r="D161" s="199" t="s">
        <v>29</v>
      </c>
      <c r="E161" s="165"/>
      <c r="F161" s="336">
        <v>15471.66</v>
      </c>
      <c r="G161" s="337"/>
      <c r="H161" s="338">
        <v>100000</v>
      </c>
      <c r="I161" s="338"/>
      <c r="J161" s="336">
        <v>108500</v>
      </c>
      <c r="K161" s="337"/>
      <c r="L161" s="338"/>
      <c r="M161" s="338"/>
      <c r="N161" s="336"/>
      <c r="O161" s="339"/>
    </row>
    <row r="162" spans="1:20" ht="17.25" customHeight="1" x14ac:dyDescent="0.25">
      <c r="A162" s="90"/>
      <c r="B162" s="91"/>
      <c r="C162" s="88">
        <v>52</v>
      </c>
      <c r="D162" s="273" t="s">
        <v>26</v>
      </c>
      <c r="E162" s="273"/>
      <c r="F162" s="166">
        <v>150195.03</v>
      </c>
      <c r="G162" s="167"/>
      <c r="H162" s="166">
        <v>0</v>
      </c>
      <c r="I162" s="167"/>
      <c r="J162" s="166">
        <v>300</v>
      </c>
      <c r="K162" s="167"/>
      <c r="L162" s="166"/>
      <c r="M162" s="167"/>
      <c r="N162" s="166"/>
      <c r="O162" s="168"/>
    </row>
    <row r="163" spans="1:20" ht="18.75" customHeight="1" x14ac:dyDescent="0.25">
      <c r="A163" s="82"/>
      <c r="B163" s="83"/>
      <c r="C163" s="84">
        <v>61</v>
      </c>
      <c r="D163" s="199" t="s">
        <v>33</v>
      </c>
      <c r="E163" s="199"/>
      <c r="F163" s="166">
        <v>150</v>
      </c>
      <c r="G163" s="167"/>
      <c r="H163" s="166">
        <v>3000</v>
      </c>
      <c r="I163" s="167"/>
      <c r="J163" s="166">
        <v>3000</v>
      </c>
      <c r="K163" s="167"/>
      <c r="L163" s="166"/>
      <c r="M163" s="167"/>
      <c r="N163" s="166"/>
      <c r="O163" s="168"/>
    </row>
    <row r="164" spans="1:20" ht="22.5" customHeight="1" x14ac:dyDescent="0.25">
      <c r="A164" s="82"/>
      <c r="B164" s="83"/>
      <c r="C164" s="84">
        <v>71</v>
      </c>
      <c r="D164" s="274" t="s">
        <v>37</v>
      </c>
      <c r="E164" s="272"/>
      <c r="F164" s="166">
        <v>0</v>
      </c>
      <c r="G164" s="167"/>
      <c r="H164" s="166"/>
      <c r="I164" s="167"/>
      <c r="J164" s="166">
        <v>0</v>
      </c>
      <c r="K164" s="167"/>
      <c r="L164" s="63"/>
      <c r="M164" s="64"/>
      <c r="N164" s="166"/>
      <c r="O164" s="168"/>
    </row>
    <row r="165" spans="1:20" ht="23.25" customHeight="1" x14ac:dyDescent="0.25">
      <c r="A165" s="65">
        <v>4</v>
      </c>
      <c r="B165" s="66"/>
      <c r="C165" s="67"/>
      <c r="D165" s="340" t="s">
        <v>45</v>
      </c>
      <c r="E165" s="340"/>
      <c r="F165" s="176">
        <f>F166+F172+F181</f>
        <v>330556.78000000003</v>
      </c>
      <c r="G165" s="177"/>
      <c r="H165" s="176">
        <f>H166+H172+H181</f>
        <v>939900</v>
      </c>
      <c r="I165" s="177"/>
      <c r="J165" s="176">
        <f>J166+J172+J181</f>
        <v>5143350</v>
      </c>
      <c r="K165" s="177"/>
      <c r="L165" s="176">
        <f>L166+L172+L181</f>
        <v>1843350</v>
      </c>
      <c r="M165" s="177"/>
      <c r="N165" s="176">
        <f>N166+N172+N181</f>
        <v>1653350</v>
      </c>
      <c r="O165" s="178"/>
      <c r="R165" s="2"/>
    </row>
    <row r="166" spans="1:20" ht="22.5" customHeight="1" x14ac:dyDescent="0.25">
      <c r="A166" s="68"/>
      <c r="B166" s="69">
        <v>41</v>
      </c>
      <c r="C166" s="70"/>
      <c r="D166" s="335" t="s">
        <v>46</v>
      </c>
      <c r="E166" s="335"/>
      <c r="F166" s="138">
        <f t="shared" ref="F166" si="40">F381+F399+F447</f>
        <v>0</v>
      </c>
      <c r="G166" s="139"/>
      <c r="H166" s="138">
        <f t="shared" ref="H166" si="41">H381+H399+H447</f>
        <v>0</v>
      </c>
      <c r="I166" s="139"/>
      <c r="J166" s="138">
        <f>J381+J399+J447</f>
        <v>35000</v>
      </c>
      <c r="K166" s="139"/>
      <c r="L166" s="138">
        <f>L381+L399+L447</f>
        <v>35000</v>
      </c>
      <c r="M166" s="139"/>
      <c r="N166" s="138">
        <f>N381+N399+N447</f>
        <v>35000</v>
      </c>
      <c r="O166" s="140"/>
      <c r="R166" s="2"/>
    </row>
    <row r="167" spans="1:20" ht="13.5" customHeight="1" x14ac:dyDescent="0.25">
      <c r="A167" s="90"/>
      <c r="B167" s="91"/>
      <c r="C167" s="84">
        <v>11</v>
      </c>
      <c r="D167" s="199" t="s">
        <v>24</v>
      </c>
      <c r="E167" s="199"/>
      <c r="F167" s="166">
        <v>0</v>
      </c>
      <c r="G167" s="167"/>
      <c r="H167" s="166">
        <v>0</v>
      </c>
      <c r="I167" s="167"/>
      <c r="J167" s="166">
        <v>0</v>
      </c>
      <c r="K167" s="167"/>
      <c r="L167" s="166"/>
      <c r="M167" s="167"/>
      <c r="N167" s="166"/>
      <c r="O167" s="168"/>
    </row>
    <row r="168" spans="1:20" ht="15" customHeight="1" x14ac:dyDescent="0.25">
      <c r="A168" s="90"/>
      <c r="B168" s="91"/>
      <c r="C168" s="84">
        <v>43</v>
      </c>
      <c r="D168" s="199" t="s">
        <v>29</v>
      </c>
      <c r="E168" s="165"/>
      <c r="F168" s="166">
        <v>0</v>
      </c>
      <c r="G168" s="167"/>
      <c r="H168" s="166">
        <v>0</v>
      </c>
      <c r="I168" s="167"/>
      <c r="J168" s="166">
        <v>0</v>
      </c>
      <c r="K168" s="167"/>
      <c r="L168" s="166"/>
      <c r="M168" s="167"/>
      <c r="N168" s="166"/>
      <c r="O168" s="168"/>
    </row>
    <row r="169" spans="1:20" ht="15" customHeight="1" x14ac:dyDescent="0.25">
      <c r="A169" s="90"/>
      <c r="B169" s="91"/>
      <c r="C169" s="84">
        <v>52</v>
      </c>
      <c r="D169" s="164" t="s">
        <v>26</v>
      </c>
      <c r="E169" s="165"/>
      <c r="F169" s="166">
        <v>0</v>
      </c>
      <c r="G169" s="167"/>
      <c r="H169" s="166">
        <v>0</v>
      </c>
      <c r="I169" s="167"/>
      <c r="J169" s="166">
        <v>20000</v>
      </c>
      <c r="K169" s="167"/>
      <c r="L169" s="166"/>
      <c r="M169" s="167"/>
      <c r="N169" s="166"/>
      <c r="O169" s="168"/>
    </row>
    <row r="170" spans="1:20" ht="15" customHeight="1" x14ac:dyDescent="0.25">
      <c r="A170" s="90"/>
      <c r="B170" s="91"/>
      <c r="C170" s="88">
        <v>55</v>
      </c>
      <c r="D170" s="273" t="s">
        <v>27</v>
      </c>
      <c r="E170" s="273"/>
      <c r="F170" s="166">
        <v>0</v>
      </c>
      <c r="G170" s="167"/>
      <c r="H170" s="166">
        <v>0</v>
      </c>
      <c r="I170" s="167"/>
      <c r="J170" s="166">
        <v>0</v>
      </c>
      <c r="K170" s="167"/>
      <c r="L170" s="166"/>
      <c r="M170" s="167"/>
      <c r="N170" s="166"/>
      <c r="O170" s="168"/>
    </row>
    <row r="171" spans="1:20" ht="25.5" customHeight="1" x14ac:dyDescent="0.25">
      <c r="A171" s="90"/>
      <c r="B171" s="91"/>
      <c r="C171" s="84">
        <v>71</v>
      </c>
      <c r="D171" s="274" t="s">
        <v>37</v>
      </c>
      <c r="E171" s="272"/>
      <c r="F171" s="166">
        <v>0</v>
      </c>
      <c r="G171" s="167"/>
      <c r="H171" s="166">
        <v>0</v>
      </c>
      <c r="I171" s="167"/>
      <c r="J171" s="166">
        <v>15000</v>
      </c>
      <c r="K171" s="167"/>
      <c r="L171" s="166"/>
      <c r="M171" s="167"/>
      <c r="N171" s="166"/>
      <c r="O171" s="168"/>
    </row>
    <row r="172" spans="1:20" ht="21.75" customHeight="1" x14ac:dyDescent="0.25">
      <c r="A172" s="80"/>
      <c r="B172" s="81">
        <v>42</v>
      </c>
      <c r="C172" s="6"/>
      <c r="D172" s="275" t="s">
        <v>50</v>
      </c>
      <c r="E172" s="276"/>
      <c r="F172" s="138">
        <f t="shared" ref="F172:H172" si="42">F319+F329+F347+F366+F382+F390+F405+F416+F437+F448+F453+F461+F466+F500+F518+F525+F557+F598+F608+F615+F641+F661+F693+F707+F732+F739</f>
        <v>119386.88</v>
      </c>
      <c r="G172" s="139"/>
      <c r="H172" s="138">
        <f t="shared" si="42"/>
        <v>924900</v>
      </c>
      <c r="I172" s="139"/>
      <c r="J172" s="138">
        <f t="shared" ref="J172" si="43">J319+J329+J347+J366+J382+J390+J405+J416+J437+J448+J453+J461+J466+J500+J518+J525+J557+J598+J608+J615+J641+J661+J693+J707+J732+J739</f>
        <v>3258350</v>
      </c>
      <c r="K172" s="139"/>
      <c r="L172" s="138">
        <f t="shared" ref="L172" si="44">L319+L329+L347+L366+L382+L390+L405+L416+L437+L448+L453+L461+L466+L500+L518+L525+L557+L598+L608+L615+L641+L661+L693+L707+L732+L739</f>
        <v>1608350</v>
      </c>
      <c r="M172" s="139"/>
      <c r="N172" s="138">
        <f t="shared" ref="N172" si="45">N319+N329+N347+N366+N382+N390+N405+N416+N437+N448+N453+N461+N466+N500+N518+N525+N557+N598+N608+N615+N641+N661+N693+N707+N732+N739</f>
        <v>1418350</v>
      </c>
      <c r="O172" s="140"/>
      <c r="R172" s="2"/>
      <c r="T172" s="2"/>
    </row>
    <row r="173" spans="1:20" ht="13.5" customHeight="1" x14ac:dyDescent="0.25">
      <c r="A173" s="90"/>
      <c r="B173" s="91"/>
      <c r="C173" s="84">
        <v>11</v>
      </c>
      <c r="D173" s="199" t="s">
        <v>24</v>
      </c>
      <c r="E173" s="199"/>
      <c r="F173" s="166">
        <v>86262</v>
      </c>
      <c r="G173" s="167"/>
      <c r="H173" s="166">
        <v>205200</v>
      </c>
      <c r="I173" s="167"/>
      <c r="J173" s="166">
        <v>49150</v>
      </c>
      <c r="K173" s="167"/>
      <c r="L173" s="166"/>
      <c r="M173" s="167"/>
      <c r="N173" s="166"/>
      <c r="O173" s="168"/>
    </row>
    <row r="174" spans="1:20" ht="13.5" customHeight="1" x14ac:dyDescent="0.25">
      <c r="A174" s="82"/>
      <c r="B174" s="83"/>
      <c r="C174" s="84">
        <v>31</v>
      </c>
      <c r="D174" s="164" t="s">
        <v>32</v>
      </c>
      <c r="E174" s="165"/>
      <c r="F174" s="166">
        <v>0</v>
      </c>
      <c r="G174" s="167"/>
      <c r="H174" s="166">
        <v>0</v>
      </c>
      <c r="I174" s="167"/>
      <c r="J174" s="166">
        <v>0</v>
      </c>
      <c r="K174" s="167"/>
      <c r="L174" s="166"/>
      <c r="M174" s="167"/>
      <c r="N174" s="166"/>
      <c r="O174" s="168"/>
    </row>
    <row r="175" spans="1:20" ht="13.5" customHeight="1" x14ac:dyDescent="0.25">
      <c r="A175" s="90"/>
      <c r="B175" s="91"/>
      <c r="C175" s="84">
        <v>43</v>
      </c>
      <c r="D175" s="199" t="s">
        <v>29</v>
      </c>
      <c r="E175" s="165"/>
      <c r="F175" s="166">
        <v>7319.88</v>
      </c>
      <c r="G175" s="167"/>
      <c r="H175" s="166">
        <v>26000</v>
      </c>
      <c r="I175" s="167"/>
      <c r="J175" s="166">
        <v>315000</v>
      </c>
      <c r="K175" s="167"/>
      <c r="L175" s="166"/>
      <c r="M175" s="167"/>
      <c r="N175" s="166"/>
      <c r="O175" s="168"/>
    </row>
    <row r="176" spans="1:20" ht="18" customHeight="1" x14ac:dyDescent="0.25">
      <c r="A176" s="90"/>
      <c r="B176" s="91"/>
      <c r="C176" s="88">
        <v>52</v>
      </c>
      <c r="D176" s="273" t="s">
        <v>26</v>
      </c>
      <c r="E176" s="273"/>
      <c r="F176" s="166">
        <v>2700</v>
      </c>
      <c r="G176" s="167"/>
      <c r="H176" s="166">
        <v>119700</v>
      </c>
      <c r="I176" s="167"/>
      <c r="J176" s="166">
        <v>354700</v>
      </c>
      <c r="K176" s="167"/>
      <c r="L176" s="166"/>
      <c r="M176" s="167"/>
      <c r="N176" s="166"/>
      <c r="O176" s="168"/>
    </row>
    <row r="177" spans="1:20" ht="15.75" customHeight="1" x14ac:dyDescent="0.25">
      <c r="A177" s="90"/>
      <c r="B177" s="91"/>
      <c r="C177" s="84">
        <v>55</v>
      </c>
      <c r="D177" s="199" t="s">
        <v>27</v>
      </c>
      <c r="E177" s="199"/>
      <c r="F177" s="166">
        <v>23105</v>
      </c>
      <c r="G177" s="167"/>
      <c r="H177" s="166">
        <v>564000</v>
      </c>
      <c r="I177" s="167"/>
      <c r="J177" s="166">
        <v>1539500</v>
      </c>
      <c r="K177" s="167"/>
      <c r="L177" s="166"/>
      <c r="M177" s="167"/>
      <c r="N177" s="166"/>
      <c r="O177" s="168"/>
    </row>
    <row r="178" spans="1:20" ht="15.75" customHeight="1" x14ac:dyDescent="0.25">
      <c r="A178" s="82"/>
      <c r="B178" s="83"/>
      <c r="C178" s="84">
        <v>61</v>
      </c>
      <c r="D178" s="199" t="s">
        <v>33</v>
      </c>
      <c r="E178" s="199"/>
      <c r="F178" s="166">
        <v>0</v>
      </c>
      <c r="G178" s="167"/>
      <c r="H178" s="166">
        <v>0</v>
      </c>
      <c r="I178" s="167"/>
      <c r="J178" s="166">
        <v>0</v>
      </c>
      <c r="K178" s="167"/>
      <c r="L178" s="166"/>
      <c r="M178" s="167"/>
      <c r="N178" s="166"/>
      <c r="O178" s="168"/>
    </row>
    <row r="179" spans="1:20" ht="22.5" customHeight="1" x14ac:dyDescent="0.25">
      <c r="A179" s="82"/>
      <c r="B179" s="83"/>
      <c r="C179" s="84">
        <v>71</v>
      </c>
      <c r="D179" s="274" t="s">
        <v>37</v>
      </c>
      <c r="E179" s="272"/>
      <c r="F179" s="166">
        <v>0</v>
      </c>
      <c r="G179" s="167"/>
      <c r="H179" s="169">
        <v>10000</v>
      </c>
      <c r="I179" s="169"/>
      <c r="J179" s="166">
        <v>0</v>
      </c>
      <c r="K179" s="167"/>
      <c r="L179" s="169"/>
      <c r="M179" s="169"/>
      <c r="N179" s="166"/>
      <c r="O179" s="168"/>
      <c r="R179" s="2"/>
    </row>
    <row r="180" spans="1:20" ht="15.75" customHeight="1" x14ac:dyDescent="0.25">
      <c r="A180" s="82"/>
      <c r="B180" s="92"/>
      <c r="C180" s="84">
        <v>81</v>
      </c>
      <c r="D180" s="271" t="s">
        <v>94</v>
      </c>
      <c r="E180" s="272"/>
      <c r="F180" s="166">
        <v>0</v>
      </c>
      <c r="G180" s="167"/>
      <c r="H180" s="166">
        <v>0</v>
      </c>
      <c r="I180" s="167"/>
      <c r="J180" s="166">
        <v>1000000</v>
      </c>
      <c r="K180" s="167"/>
      <c r="L180" s="85"/>
      <c r="M180" s="85"/>
      <c r="N180" s="63"/>
      <c r="O180" s="86"/>
    </row>
    <row r="181" spans="1:20" ht="24" customHeight="1" x14ac:dyDescent="0.25">
      <c r="A181" s="68"/>
      <c r="B181" s="76">
        <v>45</v>
      </c>
      <c r="C181" s="6"/>
      <c r="D181" s="275" t="s">
        <v>129</v>
      </c>
      <c r="E181" s="276"/>
      <c r="F181" s="138">
        <f t="shared" ref="F181:H181" si="46">F330+F367+F391+F485+F609+F740</f>
        <v>211169.90000000002</v>
      </c>
      <c r="G181" s="139"/>
      <c r="H181" s="138">
        <f t="shared" si="46"/>
        <v>15000</v>
      </c>
      <c r="I181" s="139"/>
      <c r="J181" s="138">
        <f>J330+J367+J391+J485+J609+J740</f>
        <v>1850000</v>
      </c>
      <c r="K181" s="139"/>
      <c r="L181" s="138">
        <f>L330+L367+L391+L485+L518+L609+L740</f>
        <v>200000</v>
      </c>
      <c r="M181" s="139"/>
      <c r="N181" s="138">
        <f>N330+N367+N391+N485+N518+N609+N740</f>
        <v>200000</v>
      </c>
      <c r="O181" s="140"/>
      <c r="R181" s="2"/>
      <c r="T181" s="2"/>
    </row>
    <row r="182" spans="1:20" ht="15.75" customHeight="1" x14ac:dyDescent="0.25">
      <c r="A182" s="93"/>
      <c r="B182" s="94"/>
      <c r="C182" s="84">
        <v>11</v>
      </c>
      <c r="D182" s="199" t="s">
        <v>24</v>
      </c>
      <c r="E182" s="199"/>
      <c r="F182" s="166">
        <v>52819.63</v>
      </c>
      <c r="G182" s="167"/>
      <c r="H182" s="166">
        <v>5000</v>
      </c>
      <c r="I182" s="167"/>
      <c r="J182" s="166">
        <v>10000</v>
      </c>
      <c r="K182" s="167"/>
      <c r="L182" s="166"/>
      <c r="M182" s="167"/>
      <c r="N182" s="166"/>
      <c r="O182" s="168"/>
    </row>
    <row r="183" spans="1:20" ht="15" customHeight="1" x14ac:dyDescent="0.25">
      <c r="A183" s="93"/>
      <c r="B183" s="94"/>
      <c r="C183" s="84">
        <v>43</v>
      </c>
      <c r="D183" s="199" t="s">
        <v>29</v>
      </c>
      <c r="E183" s="165"/>
      <c r="F183" s="166">
        <v>0</v>
      </c>
      <c r="G183" s="167"/>
      <c r="H183" s="166">
        <v>0</v>
      </c>
      <c r="I183" s="167"/>
      <c r="J183" s="166">
        <v>300000</v>
      </c>
      <c r="K183" s="167"/>
      <c r="L183" s="166"/>
      <c r="M183" s="167"/>
      <c r="N183" s="166"/>
      <c r="O183" s="168"/>
    </row>
    <row r="184" spans="1:20" x14ac:dyDescent="0.25">
      <c r="A184" s="93"/>
      <c r="B184" s="94"/>
      <c r="C184" s="88">
        <v>52</v>
      </c>
      <c r="D184" s="273" t="s">
        <v>26</v>
      </c>
      <c r="E184" s="273"/>
      <c r="F184" s="166">
        <v>123478.01</v>
      </c>
      <c r="G184" s="167"/>
      <c r="H184" s="166">
        <v>0</v>
      </c>
      <c r="I184" s="167"/>
      <c r="J184" s="166">
        <v>235000</v>
      </c>
      <c r="K184" s="167"/>
      <c r="L184" s="166"/>
      <c r="M184" s="167"/>
      <c r="N184" s="166"/>
      <c r="O184" s="168"/>
    </row>
    <row r="185" spans="1:20" x14ac:dyDescent="0.25">
      <c r="A185" s="93"/>
      <c r="B185" s="94"/>
      <c r="C185" s="84">
        <v>55</v>
      </c>
      <c r="D185" s="199" t="s">
        <v>27</v>
      </c>
      <c r="E185" s="199"/>
      <c r="F185" s="166">
        <v>34872.26</v>
      </c>
      <c r="G185" s="167"/>
      <c r="H185" s="166">
        <v>0</v>
      </c>
      <c r="I185" s="167"/>
      <c r="J185" s="166">
        <v>1270000</v>
      </c>
      <c r="K185" s="167"/>
      <c r="L185" s="166"/>
      <c r="M185" s="167"/>
      <c r="N185" s="166"/>
      <c r="O185" s="168"/>
    </row>
    <row r="186" spans="1:20" ht="21.75" customHeight="1" x14ac:dyDescent="0.25">
      <c r="A186" s="82"/>
      <c r="B186" s="92"/>
      <c r="C186" s="84">
        <v>71</v>
      </c>
      <c r="D186" s="274" t="s">
        <v>37</v>
      </c>
      <c r="E186" s="272"/>
      <c r="F186" s="166">
        <v>0</v>
      </c>
      <c r="G186" s="167"/>
      <c r="H186" s="166">
        <v>10000</v>
      </c>
      <c r="I186" s="167"/>
      <c r="J186" s="166">
        <v>35000</v>
      </c>
      <c r="K186" s="167"/>
      <c r="L186" s="166"/>
      <c r="M186" s="167"/>
      <c r="N186" s="166"/>
      <c r="O186" s="168"/>
    </row>
    <row r="187" spans="1:20" ht="12" customHeight="1" x14ac:dyDescent="0.25">
      <c r="A187" s="82"/>
      <c r="B187" s="92"/>
      <c r="C187" s="84">
        <v>81</v>
      </c>
      <c r="D187" s="271" t="s">
        <v>94</v>
      </c>
      <c r="E187" s="272"/>
      <c r="F187" s="166">
        <v>0</v>
      </c>
      <c r="G187" s="167"/>
      <c r="H187" s="166">
        <v>0</v>
      </c>
      <c r="I187" s="167"/>
      <c r="J187" s="166">
        <v>0</v>
      </c>
      <c r="K187" s="167"/>
      <c r="L187" s="166"/>
      <c r="M187" s="167"/>
      <c r="N187" s="166"/>
      <c r="O187" s="168"/>
    </row>
    <row r="188" spans="1:20" ht="14.25" customHeight="1" thickBot="1" x14ac:dyDescent="0.3">
      <c r="A188" s="95"/>
      <c r="B188" s="131"/>
      <c r="C188" s="134"/>
      <c r="D188" s="132"/>
      <c r="E188" s="132" t="s">
        <v>390</v>
      </c>
      <c r="F188" s="170">
        <v>0</v>
      </c>
      <c r="G188" s="171"/>
      <c r="H188" s="170">
        <v>0</v>
      </c>
      <c r="I188" s="171"/>
      <c r="J188" s="170">
        <v>0</v>
      </c>
      <c r="K188" s="171"/>
      <c r="L188" s="170"/>
      <c r="M188" s="171"/>
      <c r="N188" s="170"/>
      <c r="O188" s="172"/>
    </row>
    <row r="189" spans="1:20" ht="15.75" thickBot="1" x14ac:dyDescent="0.3">
      <c r="A189" s="314" t="s">
        <v>322</v>
      </c>
      <c r="B189" s="141"/>
      <c r="C189" s="141"/>
      <c r="D189" s="141"/>
      <c r="E189" s="141"/>
      <c r="F189" s="322">
        <f>F130+F165</f>
        <v>2159537.46</v>
      </c>
      <c r="G189" s="323"/>
      <c r="H189" s="322">
        <f>H130+H165</f>
        <v>4006300</v>
      </c>
      <c r="I189" s="323"/>
      <c r="J189" s="322">
        <f>J130+J165</f>
        <v>8398100</v>
      </c>
      <c r="K189" s="323"/>
      <c r="L189" s="322">
        <f>L130+L165</f>
        <v>4569600</v>
      </c>
      <c r="M189" s="323"/>
      <c r="N189" s="322">
        <f>N130+N165</f>
        <v>4379600</v>
      </c>
      <c r="O189" s="324"/>
      <c r="Q189" s="24"/>
      <c r="R189" s="2"/>
    </row>
    <row r="196" spans="2:15" ht="15.75" thickBot="1" x14ac:dyDescent="0.3">
      <c r="B196" s="184" t="s">
        <v>423</v>
      </c>
      <c r="C196" s="184"/>
      <c r="D196" s="184"/>
      <c r="E196" s="184"/>
      <c r="F196" s="184"/>
      <c r="G196" s="107"/>
      <c r="H196" s="107"/>
      <c r="I196" s="107"/>
      <c r="J196" s="107"/>
      <c r="K196" s="107"/>
      <c r="L196" s="107"/>
      <c r="M196" s="107"/>
      <c r="N196" s="107"/>
      <c r="O196" s="107"/>
    </row>
    <row r="197" spans="2:15" ht="15.75" thickBot="1" x14ac:dyDescent="0.3">
      <c r="B197" s="108"/>
      <c r="C197" s="115" t="s">
        <v>20</v>
      </c>
      <c r="D197" s="179" t="s">
        <v>417</v>
      </c>
      <c r="E197" s="179"/>
      <c r="F197" s="180" t="s">
        <v>403</v>
      </c>
      <c r="G197" s="181"/>
      <c r="H197" s="182" t="s">
        <v>404</v>
      </c>
      <c r="I197" s="182"/>
      <c r="J197" s="180" t="s">
        <v>405</v>
      </c>
      <c r="K197" s="181"/>
      <c r="L197" s="183" t="s">
        <v>384</v>
      </c>
      <c r="M197" s="183"/>
      <c r="N197" s="157" t="s">
        <v>406</v>
      </c>
      <c r="O197" s="158"/>
    </row>
    <row r="198" spans="2:15" x14ac:dyDescent="0.25">
      <c r="B198" s="108"/>
      <c r="C198" s="110">
        <v>11</v>
      </c>
      <c r="D198" s="153" t="s">
        <v>24</v>
      </c>
      <c r="E198" s="153"/>
      <c r="F198" s="154">
        <f>F132+F137+F146+F151+F154+F156+F159+F167+F173+F182</f>
        <v>1137961.8499999999</v>
      </c>
      <c r="G198" s="155"/>
      <c r="H198" s="154">
        <f>H132+H137+H146+H151+H154+H156+H159+H167+H173+H182</f>
        <v>1444300</v>
      </c>
      <c r="I198" s="155"/>
      <c r="J198" s="154">
        <f>J132+J137+J146+J151+J154+J156+J159+J167+J173+J182</f>
        <v>1529100</v>
      </c>
      <c r="K198" s="155"/>
      <c r="L198" s="154"/>
      <c r="M198" s="155"/>
      <c r="N198" s="154"/>
      <c r="O198" s="156"/>
    </row>
    <row r="199" spans="2:15" x14ac:dyDescent="0.25">
      <c r="B199" s="108"/>
      <c r="C199" s="109">
        <v>31</v>
      </c>
      <c r="D199" s="152" t="s">
        <v>32</v>
      </c>
      <c r="E199" s="152"/>
      <c r="F199" s="138">
        <f>F133+F138+F147+F160+F174</f>
        <v>18324.669999999998</v>
      </c>
      <c r="G199" s="139"/>
      <c r="H199" s="138">
        <f>H133+H138+H147+H160+H174</f>
        <v>17000</v>
      </c>
      <c r="I199" s="139"/>
      <c r="J199" s="138">
        <f>J133+J138+J147+J160+J174</f>
        <v>17000</v>
      </c>
      <c r="K199" s="139"/>
      <c r="L199" s="138"/>
      <c r="M199" s="139"/>
      <c r="N199" s="138"/>
      <c r="O199" s="140"/>
    </row>
    <row r="200" spans="2:15" x14ac:dyDescent="0.25">
      <c r="B200" s="108"/>
      <c r="C200" s="110">
        <v>43</v>
      </c>
      <c r="D200" s="153" t="s">
        <v>29</v>
      </c>
      <c r="E200" s="153"/>
      <c r="F200" s="154">
        <f>F139+F148+F152+F152+F161+F168+F175+F183</f>
        <v>538359.16</v>
      </c>
      <c r="G200" s="155"/>
      <c r="H200" s="154">
        <f>H139+H148+H152+H152+H161+H168+H175+H183</f>
        <v>839000</v>
      </c>
      <c r="I200" s="155"/>
      <c r="J200" s="154">
        <f>J139+J148+J152+J152+J161+J168+J175+J183</f>
        <v>1399000</v>
      </c>
      <c r="K200" s="155"/>
      <c r="L200" s="154"/>
      <c r="M200" s="155"/>
      <c r="N200" s="154"/>
      <c r="O200" s="156"/>
    </row>
    <row r="201" spans="2:15" x14ac:dyDescent="0.25">
      <c r="B201" s="108"/>
      <c r="C201" s="109">
        <v>52</v>
      </c>
      <c r="D201" s="152" t="s">
        <v>26</v>
      </c>
      <c r="E201" s="152"/>
      <c r="F201" s="138">
        <f>F134+F140+F157+F162+F169+F176+F184</f>
        <v>345872.24</v>
      </c>
      <c r="G201" s="139"/>
      <c r="H201" s="138">
        <f>H134+H140+H157+H162+H169+H176+H184</f>
        <v>400000</v>
      </c>
      <c r="I201" s="139"/>
      <c r="J201" s="138">
        <f>J134+J140+J157+J162+J169+J176+J184</f>
        <v>1000000</v>
      </c>
      <c r="K201" s="139"/>
      <c r="L201" s="138"/>
      <c r="M201" s="139"/>
      <c r="N201" s="138"/>
      <c r="O201" s="140"/>
    </row>
    <row r="202" spans="2:15" x14ac:dyDescent="0.25">
      <c r="B202" s="108"/>
      <c r="C202" s="110">
        <v>55</v>
      </c>
      <c r="D202" s="153" t="s">
        <v>27</v>
      </c>
      <c r="E202" s="153"/>
      <c r="F202" s="154">
        <f>F135+F141+F170+F177+F185</f>
        <v>118869.54000000001</v>
      </c>
      <c r="G202" s="155"/>
      <c r="H202" s="154">
        <f>H135+H141+H170+H177+H185</f>
        <v>1100000</v>
      </c>
      <c r="I202" s="155"/>
      <c r="J202" s="154">
        <f>J135+J141+J170+J177+J185</f>
        <v>3400000</v>
      </c>
      <c r="K202" s="155"/>
      <c r="L202" s="154"/>
      <c r="M202" s="155"/>
      <c r="N202" s="154"/>
      <c r="O202" s="156"/>
    </row>
    <row r="203" spans="2:15" x14ac:dyDescent="0.25">
      <c r="B203" s="108"/>
      <c r="C203" s="109">
        <v>61</v>
      </c>
      <c r="D203" s="152" t="s">
        <v>33</v>
      </c>
      <c r="E203" s="152"/>
      <c r="F203" s="138">
        <f>F142+F163+F178</f>
        <v>150</v>
      </c>
      <c r="G203" s="139"/>
      <c r="H203" s="138">
        <f>H142+H163+H178</f>
        <v>3000</v>
      </c>
      <c r="I203" s="139"/>
      <c r="J203" s="138">
        <f>J142+J163+J178</f>
        <v>3000</v>
      </c>
      <c r="K203" s="139"/>
      <c r="L203" s="138"/>
      <c r="M203" s="139"/>
      <c r="N203" s="138"/>
      <c r="O203" s="140"/>
    </row>
    <row r="204" spans="2:15" x14ac:dyDescent="0.25">
      <c r="B204" s="108"/>
      <c r="C204" s="109">
        <v>71</v>
      </c>
      <c r="D204" s="137" t="s">
        <v>37</v>
      </c>
      <c r="E204" s="137"/>
      <c r="F204" s="138">
        <f>F143+F164+F171+F179+F186</f>
        <v>0</v>
      </c>
      <c r="G204" s="139"/>
      <c r="H204" s="138">
        <f>H143+H164+H171+H179+H186</f>
        <v>70000</v>
      </c>
      <c r="I204" s="139"/>
      <c r="J204" s="138">
        <f>J143+J164+J171+J179+J186</f>
        <v>50000</v>
      </c>
      <c r="K204" s="139"/>
      <c r="L204" s="138"/>
      <c r="M204" s="139"/>
      <c r="N204" s="138"/>
      <c r="O204" s="140"/>
    </row>
    <row r="205" spans="2:15" x14ac:dyDescent="0.25">
      <c r="B205" s="108"/>
      <c r="C205" s="135">
        <v>81</v>
      </c>
      <c r="D205" s="145" t="s">
        <v>94</v>
      </c>
      <c r="E205" s="146"/>
      <c r="F205" s="138">
        <f>F180+F187</f>
        <v>0</v>
      </c>
      <c r="G205" s="139"/>
      <c r="H205" s="138">
        <f t="shared" ref="H205" si="47">H180+H187</f>
        <v>0</v>
      </c>
      <c r="I205" s="139"/>
      <c r="J205" s="138">
        <f t="shared" ref="J205" si="48">J180+J187</f>
        <v>1000000</v>
      </c>
      <c r="K205" s="139"/>
      <c r="L205" s="138"/>
      <c r="M205" s="139"/>
      <c r="N205" s="138"/>
      <c r="O205" s="140"/>
    </row>
    <row r="206" spans="2:15" ht="15.75" thickBot="1" x14ac:dyDescent="0.3">
      <c r="B206" s="108"/>
      <c r="C206" s="136"/>
      <c r="D206" s="150" t="s">
        <v>390</v>
      </c>
      <c r="E206" s="151"/>
      <c r="F206" s="147">
        <f>F144+F149+F188</f>
        <v>0</v>
      </c>
      <c r="G206" s="148"/>
      <c r="H206" s="147">
        <f>H144+H149+H188</f>
        <v>133000</v>
      </c>
      <c r="I206" s="148"/>
      <c r="J206" s="147">
        <f>J144+J149+J188</f>
        <v>0</v>
      </c>
      <c r="K206" s="148"/>
      <c r="L206" s="147"/>
      <c r="M206" s="148"/>
      <c r="N206" s="147"/>
      <c r="O206" s="149"/>
    </row>
    <row r="207" spans="2:15" ht="15.75" thickBot="1" x14ac:dyDescent="0.3">
      <c r="B207" s="108"/>
      <c r="C207" s="105"/>
      <c r="D207" s="141" t="s">
        <v>322</v>
      </c>
      <c r="E207" s="141"/>
      <c r="F207" s="142">
        <f>SUM(F198:G206)</f>
        <v>2159537.4599999995</v>
      </c>
      <c r="G207" s="143"/>
      <c r="H207" s="142">
        <f t="shared" ref="H207" si="49">SUM(H198:I206)</f>
        <v>4006300</v>
      </c>
      <c r="I207" s="143"/>
      <c r="J207" s="142">
        <f t="shared" ref="J207" si="50">SUM(J198:K206)</f>
        <v>8398100</v>
      </c>
      <c r="K207" s="143"/>
      <c r="L207" s="142">
        <f t="shared" ref="L207" si="51">SUM(L198:M204)</f>
        <v>0</v>
      </c>
      <c r="M207" s="143"/>
      <c r="N207" s="142">
        <f t="shared" ref="N207" si="52">SUM(N198:O204)</f>
        <v>0</v>
      </c>
      <c r="O207" s="144"/>
    </row>
    <row r="209" spans="1:15" ht="18.75" customHeight="1" thickBot="1" x14ac:dyDescent="0.3">
      <c r="A209" s="184" t="s">
        <v>47</v>
      </c>
      <c r="B209" s="184"/>
      <c r="C209" s="184"/>
      <c r="D209" s="184"/>
      <c r="E209" s="184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</row>
    <row r="210" spans="1:15" ht="26.25" customHeight="1" thickBot="1" x14ac:dyDescent="0.3">
      <c r="A210" s="312" t="s">
        <v>48</v>
      </c>
      <c r="B210" s="173"/>
      <c r="C210" s="173"/>
      <c r="D210" s="173"/>
      <c r="E210" s="173"/>
      <c r="F210" s="310" t="s">
        <v>403</v>
      </c>
      <c r="G210" s="311"/>
      <c r="H210" s="318" t="s">
        <v>404</v>
      </c>
      <c r="I210" s="318"/>
      <c r="J210" s="310" t="s">
        <v>405</v>
      </c>
      <c r="K210" s="311"/>
      <c r="L210" s="319" t="s">
        <v>384</v>
      </c>
      <c r="M210" s="320"/>
      <c r="N210" s="319" t="s">
        <v>406</v>
      </c>
      <c r="O210" s="321"/>
    </row>
    <row r="211" spans="1:15" ht="20.25" customHeight="1" x14ac:dyDescent="0.25">
      <c r="A211" s="331" t="s">
        <v>49</v>
      </c>
      <c r="B211" s="332"/>
      <c r="C211" s="332"/>
      <c r="D211" s="332"/>
      <c r="E211" s="332"/>
      <c r="F211" s="200">
        <f>F212+F215+F219+F226+F232+F237+F239+F245+F248</f>
        <v>2159537.46</v>
      </c>
      <c r="G211" s="201"/>
      <c r="H211" s="200">
        <f>H212+H215+H219+H226+H232+H237+H239+H245+H248</f>
        <v>4006300</v>
      </c>
      <c r="I211" s="201"/>
      <c r="J211" s="200">
        <f>J212+J215+J219+J226+J232+J237+J239+J245+J248</f>
        <v>8398100</v>
      </c>
      <c r="K211" s="201"/>
      <c r="L211" s="200">
        <f>L212+L215+L219+L226+L232+L237+L239+L245+L248</f>
        <v>4564600</v>
      </c>
      <c r="M211" s="201"/>
      <c r="N211" s="200">
        <f>N212+N215+N219+N226+N232+N237+N239+N245+N248</f>
        <v>4379600</v>
      </c>
      <c r="O211" s="298"/>
    </row>
    <row r="212" spans="1:15" x14ac:dyDescent="0.25">
      <c r="A212" s="316" t="s">
        <v>51</v>
      </c>
      <c r="B212" s="317"/>
      <c r="C212" s="317"/>
      <c r="D212" s="317"/>
      <c r="E212" s="317"/>
      <c r="F212" s="187">
        <f>SUM(F213:G214)</f>
        <v>373030.06000000006</v>
      </c>
      <c r="G212" s="188"/>
      <c r="H212" s="187">
        <f>SUM(H213:I214)</f>
        <v>525200</v>
      </c>
      <c r="I212" s="188"/>
      <c r="J212" s="187">
        <f>SUM(J213:K214)</f>
        <v>546100</v>
      </c>
      <c r="K212" s="188"/>
      <c r="L212" s="187">
        <f>SUM(L213:M214)</f>
        <v>546100</v>
      </c>
      <c r="M212" s="188"/>
      <c r="N212" s="187">
        <f>SUM(N213:O214)</f>
        <v>546100</v>
      </c>
      <c r="O212" s="297"/>
    </row>
    <row r="213" spans="1:15" ht="28.5" customHeight="1" x14ac:dyDescent="0.25">
      <c r="A213" s="333" t="s">
        <v>52</v>
      </c>
      <c r="B213" s="334"/>
      <c r="C213" s="334"/>
      <c r="D213" s="334"/>
      <c r="E213" s="334"/>
      <c r="F213" s="280">
        <f t="shared" ref="F213" si="53">F281+F289+F297+F298+F302+F311+F315</f>
        <v>238424.23</v>
      </c>
      <c r="G213" s="281"/>
      <c r="H213" s="280">
        <f t="shared" ref="H213" si="54">H281+H289+H297+H298+H302+H311+H315</f>
        <v>420700</v>
      </c>
      <c r="I213" s="281"/>
      <c r="J213" s="280">
        <f>J281+J289+J297+J298+J302+J311+J315</f>
        <v>427600</v>
      </c>
      <c r="K213" s="281"/>
      <c r="L213" s="280">
        <f>L281+L289+L297+L298+L302+L311+L315</f>
        <v>437600</v>
      </c>
      <c r="M213" s="281"/>
      <c r="N213" s="280">
        <f>N281+N289+N297+N298+N302+N311+N315</f>
        <v>437600</v>
      </c>
      <c r="O213" s="282"/>
    </row>
    <row r="214" spans="1:15" x14ac:dyDescent="0.25">
      <c r="A214" s="315" t="s">
        <v>53</v>
      </c>
      <c r="B214" s="153"/>
      <c r="C214" s="153"/>
      <c r="D214" s="153"/>
      <c r="E214" s="153"/>
      <c r="F214" s="307">
        <f t="shared" ref="F214" si="55">F285+F307+F319</f>
        <v>134605.83000000002</v>
      </c>
      <c r="G214" s="308"/>
      <c r="H214" s="307">
        <f t="shared" ref="H214" si="56">H285+H307+H319</f>
        <v>104500</v>
      </c>
      <c r="I214" s="308"/>
      <c r="J214" s="307">
        <f>J285+J307+J319</f>
        <v>118500</v>
      </c>
      <c r="K214" s="308"/>
      <c r="L214" s="307">
        <f>L285+L307+L319</f>
        <v>108500</v>
      </c>
      <c r="M214" s="308"/>
      <c r="N214" s="307">
        <f>N285+N307+N319</f>
        <v>108500</v>
      </c>
      <c r="O214" s="309"/>
    </row>
    <row r="215" spans="1:15" x14ac:dyDescent="0.25">
      <c r="A215" s="316" t="s">
        <v>54</v>
      </c>
      <c r="B215" s="317"/>
      <c r="C215" s="317"/>
      <c r="D215" s="317"/>
      <c r="E215" s="317"/>
      <c r="F215" s="187">
        <f>SUM(F216:G218)</f>
        <v>73253.78</v>
      </c>
      <c r="G215" s="188"/>
      <c r="H215" s="187">
        <f>SUM(H216:I218)</f>
        <v>1169000</v>
      </c>
      <c r="I215" s="188"/>
      <c r="J215" s="187">
        <f>SUM(J216:K218)</f>
        <v>724800</v>
      </c>
      <c r="K215" s="188"/>
      <c r="L215" s="187">
        <f>SUM(L216:M218)</f>
        <v>374800</v>
      </c>
      <c r="M215" s="188"/>
      <c r="N215" s="187">
        <f>SUM(N216:O218)</f>
        <v>374800</v>
      </c>
      <c r="O215" s="297"/>
    </row>
    <row r="216" spans="1:15" ht="15" customHeight="1" x14ac:dyDescent="0.25">
      <c r="A216" s="315" t="s">
        <v>55</v>
      </c>
      <c r="B216" s="153"/>
      <c r="C216" s="153"/>
      <c r="D216" s="153"/>
      <c r="E216" s="153"/>
      <c r="F216" s="307">
        <v>0</v>
      </c>
      <c r="G216" s="308"/>
      <c r="H216" s="307">
        <v>0</v>
      </c>
      <c r="I216" s="308"/>
      <c r="J216" s="307">
        <v>0</v>
      </c>
      <c r="K216" s="308"/>
      <c r="L216" s="307">
        <v>0</v>
      </c>
      <c r="M216" s="308"/>
      <c r="N216" s="307">
        <v>0</v>
      </c>
      <c r="O216" s="309"/>
    </row>
    <row r="217" spans="1:15" x14ac:dyDescent="0.25">
      <c r="A217" s="283" t="s">
        <v>56</v>
      </c>
      <c r="B217" s="152"/>
      <c r="C217" s="152"/>
      <c r="D217" s="152"/>
      <c r="E217" s="152"/>
      <c r="F217" s="280">
        <f t="shared" ref="F217" si="57">F515+F516+F518+F523+F525</f>
        <v>72593.78</v>
      </c>
      <c r="G217" s="281"/>
      <c r="H217" s="280">
        <f t="shared" ref="H217" si="58">H515+H516+H518+H523+H525</f>
        <v>1163000</v>
      </c>
      <c r="I217" s="281"/>
      <c r="J217" s="280">
        <f>J515+J516+J518+J523+J525</f>
        <v>718500</v>
      </c>
      <c r="K217" s="281"/>
      <c r="L217" s="280">
        <f>L515+L516+L518+L523+L525</f>
        <v>368500</v>
      </c>
      <c r="M217" s="281"/>
      <c r="N217" s="280">
        <f>N515+N516+N518+N523+N525</f>
        <v>368500</v>
      </c>
      <c r="O217" s="282"/>
    </row>
    <row r="218" spans="1:15" x14ac:dyDescent="0.25">
      <c r="A218" s="313" t="s">
        <v>57</v>
      </c>
      <c r="B218" s="137"/>
      <c r="C218" s="137"/>
      <c r="D218" s="137"/>
      <c r="E218" s="137"/>
      <c r="F218" s="307">
        <f t="shared" ref="F218" si="59">F530+F531</f>
        <v>660</v>
      </c>
      <c r="G218" s="308"/>
      <c r="H218" s="307">
        <f t="shared" ref="H218" si="60">H530+H531</f>
        <v>6000</v>
      </c>
      <c r="I218" s="308"/>
      <c r="J218" s="307">
        <f>J530+J531</f>
        <v>6300</v>
      </c>
      <c r="K218" s="308"/>
      <c r="L218" s="307">
        <f>L530+L531</f>
        <v>6300</v>
      </c>
      <c r="M218" s="308"/>
      <c r="N218" s="307">
        <f>N530+N531</f>
        <v>6300</v>
      </c>
      <c r="O218" s="309"/>
    </row>
    <row r="219" spans="1:15" x14ac:dyDescent="0.25">
      <c r="A219" s="316" t="s">
        <v>58</v>
      </c>
      <c r="B219" s="317"/>
      <c r="C219" s="317"/>
      <c r="D219" s="317"/>
      <c r="E219" s="317"/>
      <c r="F219" s="187">
        <f>SUM(F220:G225)</f>
        <v>240872.6</v>
      </c>
      <c r="G219" s="188"/>
      <c r="H219" s="187">
        <f>SUM(H220:I225)</f>
        <v>355000</v>
      </c>
      <c r="I219" s="188"/>
      <c r="J219" s="187">
        <f>SUM(J220:K225)</f>
        <v>762000</v>
      </c>
      <c r="K219" s="188"/>
      <c r="L219" s="187">
        <f>SUM(L220:M225)</f>
        <v>727000</v>
      </c>
      <c r="M219" s="188"/>
      <c r="N219" s="187">
        <f>SUM(N220:O225)</f>
        <v>607000</v>
      </c>
      <c r="O219" s="297"/>
    </row>
    <row r="220" spans="1:15" x14ac:dyDescent="0.25">
      <c r="A220" s="283" t="s">
        <v>323</v>
      </c>
      <c r="B220" s="152"/>
      <c r="C220" s="152"/>
      <c r="D220" s="152"/>
      <c r="E220" s="284"/>
      <c r="F220" s="280">
        <v>0</v>
      </c>
      <c r="G220" s="281"/>
      <c r="H220" s="280">
        <v>0</v>
      </c>
      <c r="I220" s="281"/>
      <c r="J220" s="280">
        <v>0</v>
      </c>
      <c r="K220" s="281"/>
      <c r="L220" s="280">
        <v>0</v>
      </c>
      <c r="M220" s="281"/>
      <c r="N220" s="280">
        <v>0</v>
      </c>
      <c r="O220" s="282"/>
    </row>
    <row r="221" spans="1:15" x14ac:dyDescent="0.25">
      <c r="A221" s="315" t="s">
        <v>59</v>
      </c>
      <c r="B221" s="153"/>
      <c r="C221" s="153"/>
      <c r="D221" s="153"/>
      <c r="E221" s="153"/>
      <c r="F221" s="307">
        <f t="shared" ref="F221" si="61">F628+F633+F639+F641+F645</f>
        <v>5210.41</v>
      </c>
      <c r="G221" s="308"/>
      <c r="H221" s="307">
        <f t="shared" ref="H221" si="62">H628+H633+H639+H641+H645</f>
        <v>12000</v>
      </c>
      <c r="I221" s="308"/>
      <c r="J221" s="307">
        <f>J628+J633+J639+J641+J645</f>
        <v>65000</v>
      </c>
      <c r="K221" s="308"/>
      <c r="L221" s="307">
        <f>L628+L633+L639+L641+L645</f>
        <v>30000</v>
      </c>
      <c r="M221" s="308"/>
      <c r="N221" s="307">
        <f>N628+N633+N639+N641+N645</f>
        <v>30000</v>
      </c>
      <c r="O221" s="309"/>
    </row>
    <row r="222" spans="1:15" x14ac:dyDescent="0.25">
      <c r="A222" s="283" t="s">
        <v>60</v>
      </c>
      <c r="B222" s="152"/>
      <c r="C222" s="152"/>
      <c r="D222" s="152"/>
      <c r="E222" s="152"/>
      <c r="F222" s="280">
        <f t="shared" ref="F222" si="63">F303</f>
        <v>0</v>
      </c>
      <c r="G222" s="281"/>
      <c r="H222" s="280">
        <f t="shared" ref="H222" si="64">H303</f>
        <v>0</v>
      </c>
      <c r="I222" s="281"/>
      <c r="J222" s="280">
        <f>J303</f>
        <v>27000</v>
      </c>
      <c r="K222" s="281"/>
      <c r="L222" s="280">
        <f t="shared" ref="L222" si="65">L303</f>
        <v>27000</v>
      </c>
      <c r="M222" s="281"/>
      <c r="N222" s="280">
        <f t="shared" ref="N222" si="66">N303</f>
        <v>27000</v>
      </c>
      <c r="O222" s="282"/>
    </row>
    <row r="223" spans="1:15" x14ac:dyDescent="0.25">
      <c r="A223" s="315" t="s">
        <v>61</v>
      </c>
      <c r="B223" s="330"/>
      <c r="C223" s="330"/>
      <c r="D223" s="330"/>
      <c r="E223" s="330"/>
      <c r="F223" s="307">
        <f t="shared" ref="F223" si="67">F356+F364+F366+F367+F379+F381+F382+F453</f>
        <v>235662.19</v>
      </c>
      <c r="G223" s="308"/>
      <c r="H223" s="307">
        <f t="shared" ref="H223" si="68">H356+H364+H366+H367+H379+H381+H382+H453</f>
        <v>343000</v>
      </c>
      <c r="I223" s="308"/>
      <c r="J223" s="307">
        <f>J356+J364+J366+J367+J379+J381+J382+J453</f>
        <v>650000</v>
      </c>
      <c r="K223" s="308"/>
      <c r="L223" s="307">
        <f t="shared" ref="L223" si="69">L356+L364+L366+L367+L379+L381+L382+L453</f>
        <v>650000</v>
      </c>
      <c r="M223" s="308"/>
      <c r="N223" s="307">
        <f t="shared" ref="N223" si="70">N356+N364+N366+N367+N379+N381+N382+N453</f>
        <v>550000</v>
      </c>
      <c r="O223" s="309"/>
    </row>
    <row r="224" spans="1:15" x14ac:dyDescent="0.25">
      <c r="A224" s="283" t="s">
        <v>62</v>
      </c>
      <c r="B224" s="152"/>
      <c r="C224" s="152"/>
      <c r="D224" s="152"/>
      <c r="E224" s="152"/>
      <c r="F224" s="280">
        <v>0</v>
      </c>
      <c r="G224" s="281"/>
      <c r="H224" s="280">
        <v>0</v>
      </c>
      <c r="I224" s="281"/>
      <c r="J224" s="280">
        <v>0</v>
      </c>
      <c r="K224" s="281"/>
      <c r="L224" s="280">
        <v>0</v>
      </c>
      <c r="M224" s="281"/>
      <c r="N224" s="280">
        <v>0</v>
      </c>
      <c r="O224" s="282"/>
    </row>
    <row r="225" spans="1:15" x14ac:dyDescent="0.25">
      <c r="A225" s="315" t="s">
        <v>63</v>
      </c>
      <c r="B225" s="153"/>
      <c r="C225" s="153"/>
      <c r="D225" s="153"/>
      <c r="E225" s="153"/>
      <c r="F225" s="307">
        <f t="shared" ref="F225" si="71">F661</f>
        <v>0</v>
      </c>
      <c r="G225" s="308"/>
      <c r="H225" s="307">
        <f t="shared" ref="H225" si="72">H661</f>
        <v>0</v>
      </c>
      <c r="I225" s="308"/>
      <c r="J225" s="307">
        <f>J661</f>
        <v>20000</v>
      </c>
      <c r="K225" s="308"/>
      <c r="L225" s="307">
        <f>L661</f>
        <v>20000</v>
      </c>
      <c r="M225" s="308"/>
      <c r="N225" s="307">
        <f>N661</f>
        <v>0</v>
      </c>
      <c r="O225" s="309"/>
    </row>
    <row r="226" spans="1:15" x14ac:dyDescent="0.25">
      <c r="A226" s="316" t="s">
        <v>64</v>
      </c>
      <c r="B226" s="317"/>
      <c r="C226" s="317"/>
      <c r="D226" s="317"/>
      <c r="E226" s="317"/>
      <c r="F226" s="187">
        <f>SUM(F227:G231)</f>
        <v>241054.34999999998</v>
      </c>
      <c r="G226" s="188"/>
      <c r="H226" s="187">
        <f>SUM(H227:I231)</f>
        <v>395500</v>
      </c>
      <c r="I226" s="188"/>
      <c r="J226" s="187">
        <f>SUM(J227:K231)</f>
        <v>1156500</v>
      </c>
      <c r="K226" s="188"/>
      <c r="L226" s="187">
        <f>SUM(L227:M231)</f>
        <v>105000</v>
      </c>
      <c r="M226" s="188"/>
      <c r="N226" s="187">
        <f>SUM(N227:O231)</f>
        <v>105000</v>
      </c>
      <c r="O226" s="297"/>
    </row>
    <row r="227" spans="1:15" x14ac:dyDescent="0.25">
      <c r="A227" s="315" t="s">
        <v>65</v>
      </c>
      <c r="B227" s="153"/>
      <c r="C227" s="153"/>
      <c r="D227" s="153"/>
      <c r="E227" s="153"/>
      <c r="F227" s="307">
        <f t="shared" ref="F227" si="73">F412+F413+F414+F416</f>
        <v>55925.509999999995</v>
      </c>
      <c r="G227" s="308"/>
      <c r="H227" s="307">
        <f t="shared" ref="H227" si="74">H412+H413+H414+H416</f>
        <v>178000</v>
      </c>
      <c r="I227" s="308"/>
      <c r="J227" s="307">
        <f>J412+J413+J414+J416</f>
        <v>30000</v>
      </c>
      <c r="K227" s="308"/>
      <c r="L227" s="307">
        <f>L412+L413+L414+L416</f>
        <v>30000</v>
      </c>
      <c r="M227" s="308"/>
      <c r="N227" s="307">
        <f>N412+N413+N414+N416</f>
        <v>30000</v>
      </c>
      <c r="O227" s="309"/>
    </row>
    <row r="228" spans="1:15" x14ac:dyDescent="0.25">
      <c r="A228" s="283" t="s">
        <v>66</v>
      </c>
      <c r="B228" s="152"/>
      <c r="C228" s="152"/>
      <c r="D228" s="152"/>
      <c r="E228" s="152"/>
      <c r="F228" s="280">
        <f t="shared" ref="F228" si="75">F444+F445</f>
        <v>172054.09</v>
      </c>
      <c r="G228" s="281"/>
      <c r="H228" s="280">
        <f t="shared" ref="H228" si="76">H444+H445</f>
        <v>146000</v>
      </c>
      <c r="I228" s="281"/>
      <c r="J228" s="280">
        <f>J444+J445</f>
        <v>50000</v>
      </c>
      <c r="K228" s="281"/>
      <c r="L228" s="280">
        <f>L444+L445</f>
        <v>50000</v>
      </c>
      <c r="M228" s="281"/>
      <c r="N228" s="280">
        <f>N444+N445</f>
        <v>50000</v>
      </c>
      <c r="O228" s="282"/>
    </row>
    <row r="229" spans="1:15" x14ac:dyDescent="0.25">
      <c r="A229" s="315" t="s">
        <v>67</v>
      </c>
      <c r="B229" s="153"/>
      <c r="C229" s="153"/>
      <c r="D229" s="153"/>
      <c r="E229" s="153"/>
      <c r="F229" s="307">
        <v>0</v>
      </c>
      <c r="G229" s="308"/>
      <c r="H229" s="307">
        <v>0</v>
      </c>
      <c r="I229" s="308"/>
      <c r="J229" s="307">
        <v>0</v>
      </c>
      <c r="K229" s="308"/>
      <c r="L229" s="307">
        <v>0</v>
      </c>
      <c r="M229" s="308"/>
      <c r="N229" s="307">
        <v>0</v>
      </c>
      <c r="O229" s="309"/>
    </row>
    <row r="230" spans="1:15" x14ac:dyDescent="0.25">
      <c r="A230" s="283" t="s">
        <v>68</v>
      </c>
      <c r="B230" s="152"/>
      <c r="C230" s="152"/>
      <c r="D230" s="152"/>
      <c r="E230" s="152"/>
      <c r="F230" s="280">
        <f t="shared" ref="F230" si="77">F493</f>
        <v>13074.75</v>
      </c>
      <c r="G230" s="281"/>
      <c r="H230" s="280">
        <f t="shared" ref="H230" si="78">H493</f>
        <v>5000</v>
      </c>
      <c r="I230" s="281"/>
      <c r="J230" s="280">
        <f>J493</f>
        <v>5000</v>
      </c>
      <c r="K230" s="281"/>
      <c r="L230" s="280">
        <f>L493</f>
        <v>5000</v>
      </c>
      <c r="M230" s="281"/>
      <c r="N230" s="280">
        <f>N493</f>
        <v>5000</v>
      </c>
      <c r="O230" s="282"/>
    </row>
    <row r="231" spans="1:15" x14ac:dyDescent="0.25">
      <c r="A231" s="315" t="s">
        <v>69</v>
      </c>
      <c r="B231" s="153"/>
      <c r="C231" s="153"/>
      <c r="D231" s="153"/>
      <c r="E231" s="153"/>
      <c r="F231" s="307">
        <f t="shared" ref="F231" si="79">F483+F485+F489+F498+F500</f>
        <v>0</v>
      </c>
      <c r="G231" s="308"/>
      <c r="H231" s="307">
        <f t="shared" ref="H231" si="80">H483+H485+H489+H498+H500</f>
        <v>66500</v>
      </c>
      <c r="I231" s="308"/>
      <c r="J231" s="307">
        <f>J483+J485+J489+J498+J500</f>
        <v>1071500</v>
      </c>
      <c r="K231" s="308"/>
      <c r="L231" s="307">
        <f>L483+L485+L489+L498+L500</f>
        <v>20000</v>
      </c>
      <c r="M231" s="308"/>
      <c r="N231" s="307">
        <f>N483+N485+N489</f>
        <v>20000</v>
      </c>
      <c r="O231" s="309"/>
    </row>
    <row r="232" spans="1:15" x14ac:dyDescent="0.25">
      <c r="A232" s="316" t="s">
        <v>70</v>
      </c>
      <c r="B232" s="317"/>
      <c r="C232" s="317"/>
      <c r="D232" s="317"/>
      <c r="E232" s="317"/>
      <c r="F232" s="187">
        <f>SUM(F233:G236)</f>
        <v>528864.38</v>
      </c>
      <c r="G232" s="188"/>
      <c r="H232" s="187">
        <f>SUM(H233:I236)</f>
        <v>763000</v>
      </c>
      <c r="I232" s="188"/>
      <c r="J232" s="187">
        <f>SUM(J233:K236)</f>
        <v>2864000</v>
      </c>
      <c r="K232" s="188"/>
      <c r="L232" s="187">
        <f>SUM(L233:M236)</f>
        <v>912000</v>
      </c>
      <c r="M232" s="188"/>
      <c r="N232" s="187">
        <f>SUM(N233:O236)</f>
        <v>887000</v>
      </c>
      <c r="O232" s="297"/>
    </row>
    <row r="233" spans="1:15" x14ac:dyDescent="0.25">
      <c r="A233" s="315" t="s">
        <v>71</v>
      </c>
      <c r="B233" s="153"/>
      <c r="C233" s="153"/>
      <c r="D233" s="153"/>
      <c r="E233" s="153"/>
      <c r="F233" s="307">
        <f t="shared" ref="F233" si="81">F327+F329+F330+F335+F373+F397+F399+F403+F405+F422+F429+F435+F437+F461+F466+F471+F476+F506+F651+F655+F666+F760+F761</f>
        <v>434270.45</v>
      </c>
      <c r="G233" s="308"/>
      <c r="H233" s="307">
        <f t="shared" ref="H233" si="82">H327+H329+H330+H335+H373+H397+H399+H403+H405+H422+H429+H435+H437+H461+H466+H471+H476+H506+H651+H655+H666+H760+H761</f>
        <v>685000</v>
      </c>
      <c r="I233" s="308"/>
      <c r="J233" s="307">
        <f>J327+J329+J330+J335+J373+J397+J399+J403+J405+J422+J429+J435+J437+J461+J466+J471+J476+J506+J651+J655+J666+J760+J761</f>
        <v>1967000</v>
      </c>
      <c r="K233" s="308"/>
      <c r="L233" s="307">
        <f>L327+L329+L330+L335+L373+L397+L399+L403+L405+L422+L429+L435+L437+L461+L466+L471+L476+L506+L651+L655+L666+L760+L761</f>
        <v>815000</v>
      </c>
      <c r="M233" s="308"/>
      <c r="N233" s="307">
        <f>N327+N329+N330+N335+N373+N397+N399+N403+N405+N422+N429+N435+N437+N461+N466+N471+N476+N506+N651+N655+N666+N760+N761</f>
        <v>790000</v>
      </c>
      <c r="O233" s="309"/>
    </row>
    <row r="234" spans="1:15" x14ac:dyDescent="0.25">
      <c r="A234" s="283" t="s">
        <v>72</v>
      </c>
      <c r="B234" s="152"/>
      <c r="C234" s="152"/>
      <c r="D234" s="152"/>
      <c r="E234" s="152"/>
      <c r="F234" s="280">
        <f t="shared" ref="F234" si="83">F447+F448</f>
        <v>5000</v>
      </c>
      <c r="G234" s="281"/>
      <c r="H234" s="280">
        <f t="shared" ref="H234" si="84">H447+H448</f>
        <v>0</v>
      </c>
      <c r="I234" s="281"/>
      <c r="J234" s="280">
        <f>J447+J448</f>
        <v>800000</v>
      </c>
      <c r="K234" s="281"/>
      <c r="L234" s="280">
        <f>L447+L448</f>
        <v>0</v>
      </c>
      <c r="M234" s="281"/>
      <c r="N234" s="280">
        <f>N447+N448</f>
        <v>0</v>
      </c>
      <c r="O234" s="282"/>
    </row>
    <row r="235" spans="1:15" x14ac:dyDescent="0.25">
      <c r="A235" s="277" t="s">
        <v>73</v>
      </c>
      <c r="B235" s="278"/>
      <c r="C235" s="278"/>
      <c r="D235" s="278"/>
      <c r="E235" s="279"/>
      <c r="F235" s="280">
        <f t="shared" ref="F235" si="85">F341+F345+F347</f>
        <v>89593.930000000008</v>
      </c>
      <c r="G235" s="281"/>
      <c r="H235" s="280">
        <f t="shared" ref="H235" si="86">H341+H345+H347</f>
        <v>78000</v>
      </c>
      <c r="I235" s="281"/>
      <c r="J235" s="280">
        <f>J341+J345+J347</f>
        <v>97000</v>
      </c>
      <c r="K235" s="281"/>
      <c r="L235" s="280">
        <f>L341+L345+L347</f>
        <v>97000</v>
      </c>
      <c r="M235" s="281"/>
      <c r="N235" s="280">
        <f>N341+N345+N347</f>
        <v>97000</v>
      </c>
      <c r="O235" s="282"/>
    </row>
    <row r="236" spans="1:15" x14ac:dyDescent="0.25">
      <c r="A236" s="283" t="s">
        <v>324</v>
      </c>
      <c r="B236" s="152"/>
      <c r="C236" s="152"/>
      <c r="D236" s="152"/>
      <c r="E236" s="284"/>
      <c r="F236" s="280">
        <v>0</v>
      </c>
      <c r="G236" s="281"/>
      <c r="H236" s="280">
        <v>0</v>
      </c>
      <c r="I236" s="281"/>
      <c r="J236" s="280">
        <v>0</v>
      </c>
      <c r="K236" s="281"/>
      <c r="L236" s="280">
        <v>0</v>
      </c>
      <c r="M236" s="281"/>
      <c r="N236" s="280">
        <v>0</v>
      </c>
      <c r="O236" s="282"/>
    </row>
    <row r="237" spans="1:15" x14ac:dyDescent="0.25">
      <c r="A237" s="304" t="s">
        <v>74</v>
      </c>
      <c r="B237" s="305"/>
      <c r="C237" s="305"/>
      <c r="D237" s="305"/>
      <c r="E237" s="306"/>
      <c r="F237" s="187">
        <f>SUM(F238)</f>
        <v>17184.990000000002</v>
      </c>
      <c r="G237" s="188"/>
      <c r="H237" s="187">
        <f>SUM(H238)</f>
        <v>36000</v>
      </c>
      <c r="I237" s="188"/>
      <c r="J237" s="187">
        <f>SUM(J238)</f>
        <v>31000</v>
      </c>
      <c r="K237" s="188"/>
      <c r="L237" s="187">
        <f>SUM(L238)</f>
        <v>26000</v>
      </c>
      <c r="M237" s="188"/>
      <c r="N237" s="187">
        <f>SUM(N238)</f>
        <v>31000</v>
      </c>
      <c r="O237" s="297"/>
    </row>
    <row r="238" spans="1:15" x14ac:dyDescent="0.25">
      <c r="A238" s="277" t="s">
        <v>75</v>
      </c>
      <c r="B238" s="278"/>
      <c r="C238" s="278"/>
      <c r="D238" s="278"/>
      <c r="E238" s="279"/>
      <c r="F238" s="280">
        <f t="shared" ref="F238" si="87">F550+F554+F555+F557</f>
        <v>17184.990000000002</v>
      </c>
      <c r="G238" s="281"/>
      <c r="H238" s="280">
        <f t="shared" ref="H238" si="88">H550+H554+H555+H557</f>
        <v>36000</v>
      </c>
      <c r="I238" s="281"/>
      <c r="J238" s="280">
        <f>J550+J554+J555+J557</f>
        <v>31000</v>
      </c>
      <c r="K238" s="281"/>
      <c r="L238" s="280">
        <f>L550+L554+L555</f>
        <v>26000</v>
      </c>
      <c r="M238" s="281"/>
      <c r="N238" s="280">
        <f>N550+N554+N555</f>
        <v>31000</v>
      </c>
      <c r="O238" s="282"/>
    </row>
    <row r="239" spans="1:15" x14ac:dyDescent="0.25">
      <c r="A239" s="304" t="s">
        <v>76</v>
      </c>
      <c r="B239" s="305"/>
      <c r="C239" s="305"/>
      <c r="D239" s="305"/>
      <c r="E239" s="306"/>
      <c r="F239" s="187">
        <f>SUM(F240:G244)</f>
        <v>317127.13</v>
      </c>
      <c r="G239" s="188"/>
      <c r="H239" s="187">
        <f>SUM(H240:I244)</f>
        <v>232600</v>
      </c>
      <c r="I239" s="188"/>
      <c r="J239" s="187">
        <f>SUM(J240:K244)</f>
        <v>1353600</v>
      </c>
      <c r="K239" s="188"/>
      <c r="L239" s="187">
        <f>SUM(L240:M244)</f>
        <v>1357600</v>
      </c>
      <c r="M239" s="188"/>
      <c r="N239" s="187">
        <f>SUM(N240:O244)</f>
        <v>1307600</v>
      </c>
      <c r="O239" s="297"/>
    </row>
    <row r="240" spans="1:15" x14ac:dyDescent="0.25">
      <c r="A240" s="277" t="s">
        <v>77</v>
      </c>
      <c r="B240" s="278"/>
      <c r="C240" s="278"/>
      <c r="D240" s="278"/>
      <c r="E240" s="279"/>
      <c r="F240" s="280">
        <f t="shared" ref="F240" si="89">F605+F606+F609+F608+F615</f>
        <v>46014.92</v>
      </c>
      <c r="G240" s="281"/>
      <c r="H240" s="280">
        <f t="shared" ref="H240" si="90">H605+H606+H609+H608+H615</f>
        <v>38000</v>
      </c>
      <c r="I240" s="281"/>
      <c r="J240" s="280">
        <f>J605+J606+J609+J608+J615</f>
        <v>1063000</v>
      </c>
      <c r="K240" s="281"/>
      <c r="L240" s="280">
        <f>L605+L606+L609+L615</f>
        <v>1063000</v>
      </c>
      <c r="M240" s="281"/>
      <c r="N240" s="280">
        <f>N605+N606+N609+N615</f>
        <v>1063000</v>
      </c>
      <c r="O240" s="282"/>
    </row>
    <row r="241" spans="1:15" x14ac:dyDescent="0.25">
      <c r="A241" s="277" t="s">
        <v>78</v>
      </c>
      <c r="B241" s="278"/>
      <c r="C241" s="278"/>
      <c r="D241" s="278"/>
      <c r="E241" s="279"/>
      <c r="F241" s="280">
        <f t="shared" ref="F241" si="91">F584+F585+F590+F598+F720+F721+F726+F727+F732+F739+F740+F745+F751</f>
        <v>263253.66000000003</v>
      </c>
      <c r="G241" s="281"/>
      <c r="H241" s="280">
        <f t="shared" ref="H241" si="92">H584+H585+H590+H598+H720+H721+H726+H727+H732+H739+H740+H745+H751</f>
        <v>136600</v>
      </c>
      <c r="I241" s="281"/>
      <c r="J241" s="280">
        <f>J584+J585+J590+J598+J720+J721+J726+J727+J732+J739+J740+J745+J751</f>
        <v>239600</v>
      </c>
      <c r="K241" s="281"/>
      <c r="L241" s="280">
        <f>L584+L585+L590+L598+L720+L721+L726+L727+L732+L739+L740+L745+L751</f>
        <v>243600</v>
      </c>
      <c r="M241" s="281"/>
      <c r="N241" s="280">
        <f>N584+N585+N590+N598+N720+N721+N726+N727+N732+N739+N740+N745+N751</f>
        <v>193600</v>
      </c>
      <c r="O241" s="282"/>
    </row>
    <row r="242" spans="1:15" ht="17.25" customHeight="1" x14ac:dyDescent="0.25">
      <c r="A242" s="277" t="s">
        <v>79</v>
      </c>
      <c r="B242" s="278"/>
      <c r="C242" s="278"/>
      <c r="D242" s="278"/>
      <c r="E242" s="279"/>
      <c r="F242" s="280">
        <f t="shared" ref="F242" si="93">F594</f>
        <v>0</v>
      </c>
      <c r="G242" s="281"/>
      <c r="H242" s="280">
        <f t="shared" ref="H242" si="94">H594</f>
        <v>5000</v>
      </c>
      <c r="I242" s="281"/>
      <c r="J242" s="280">
        <f>J594</f>
        <v>1000</v>
      </c>
      <c r="K242" s="281"/>
      <c r="L242" s="280">
        <f>L594</f>
        <v>1000</v>
      </c>
      <c r="M242" s="281"/>
      <c r="N242" s="280">
        <f>N594</f>
        <v>1000</v>
      </c>
      <c r="O242" s="282"/>
    </row>
    <row r="243" spans="1:15" x14ac:dyDescent="0.25">
      <c r="A243" s="277" t="s">
        <v>80</v>
      </c>
      <c r="B243" s="278"/>
      <c r="C243" s="278"/>
      <c r="D243" s="278"/>
      <c r="E243" s="279"/>
      <c r="F243" s="280">
        <f t="shared" ref="F243" si="95">F622</f>
        <v>7858.55</v>
      </c>
      <c r="G243" s="281"/>
      <c r="H243" s="280">
        <f t="shared" ref="H243" si="96">H622</f>
        <v>53000</v>
      </c>
      <c r="I243" s="281"/>
      <c r="J243" s="280">
        <f>J622</f>
        <v>50000</v>
      </c>
      <c r="K243" s="281"/>
      <c r="L243" s="280">
        <f>L622</f>
        <v>50000</v>
      </c>
      <c r="M243" s="281"/>
      <c r="N243" s="280">
        <f>N622</f>
        <v>50000</v>
      </c>
      <c r="O243" s="282"/>
    </row>
    <row r="244" spans="1:15" ht="28.5" customHeight="1" x14ac:dyDescent="0.25">
      <c r="A244" s="325" t="s">
        <v>81</v>
      </c>
      <c r="B244" s="326"/>
      <c r="C244" s="326"/>
      <c r="D244" s="326"/>
      <c r="E244" s="327"/>
      <c r="F244" s="280">
        <v>0</v>
      </c>
      <c r="G244" s="281"/>
      <c r="H244" s="280">
        <v>0</v>
      </c>
      <c r="I244" s="281"/>
      <c r="J244" s="280">
        <v>0</v>
      </c>
      <c r="K244" s="281"/>
      <c r="L244" s="280">
        <v>0</v>
      </c>
      <c r="M244" s="281"/>
      <c r="N244" s="280">
        <v>0</v>
      </c>
      <c r="O244" s="282"/>
    </row>
    <row r="245" spans="1:15" x14ac:dyDescent="0.25">
      <c r="A245" s="304" t="s">
        <v>82</v>
      </c>
      <c r="B245" s="305"/>
      <c r="C245" s="305"/>
      <c r="D245" s="305"/>
      <c r="E245" s="306"/>
      <c r="F245" s="187">
        <f>SUM(F246:G247)</f>
        <v>210864.34000000003</v>
      </c>
      <c r="G245" s="188"/>
      <c r="H245" s="187">
        <f>SUM(H246:I247)</f>
        <v>277600</v>
      </c>
      <c r="I245" s="188"/>
      <c r="J245" s="187">
        <f>SUM(J246:K247)</f>
        <v>726100</v>
      </c>
      <c r="K245" s="188"/>
      <c r="L245" s="187">
        <f>SUM(L246:M247)</f>
        <v>282100</v>
      </c>
      <c r="M245" s="188"/>
      <c r="N245" s="187">
        <f>SUM(N246:O247)</f>
        <v>287100</v>
      </c>
      <c r="O245" s="297"/>
    </row>
    <row r="246" spans="1:15" x14ac:dyDescent="0.25">
      <c r="A246" s="277" t="s">
        <v>83</v>
      </c>
      <c r="B246" s="328"/>
      <c r="C246" s="328"/>
      <c r="D246" s="328"/>
      <c r="E246" s="329"/>
      <c r="F246" s="280">
        <f t="shared" ref="F246" si="97">F541+F545+F675+F676+F682+F683+F688+F693+F699+F707+F713</f>
        <v>195554.73000000004</v>
      </c>
      <c r="G246" s="281"/>
      <c r="H246" s="280">
        <f t="shared" ref="H246" si="98">H541+H545+H675+H676+H682+H683+H688+H693+H699+H707+H713</f>
        <v>258600</v>
      </c>
      <c r="I246" s="281"/>
      <c r="J246" s="280">
        <f>J541+J545+J675+J676+J682+J683+J688+J693+J699+J707+J713</f>
        <v>707100</v>
      </c>
      <c r="K246" s="281"/>
      <c r="L246" s="280">
        <f>L541+L545+L675+L676+L682+L683+L688+L693+L699+L707+L713</f>
        <v>263100</v>
      </c>
      <c r="M246" s="281"/>
      <c r="N246" s="280">
        <f>N541+N545+N675+N676+N682+N683+N688+N693+N699+N707+N713</f>
        <v>268100</v>
      </c>
      <c r="O246" s="282"/>
    </row>
    <row r="247" spans="1:15" x14ac:dyDescent="0.25">
      <c r="A247" s="277" t="s">
        <v>84</v>
      </c>
      <c r="B247" s="278"/>
      <c r="C247" s="278"/>
      <c r="D247" s="278"/>
      <c r="E247" s="279"/>
      <c r="F247" s="280">
        <f t="shared" ref="F247" si="99">F537</f>
        <v>15309.61</v>
      </c>
      <c r="G247" s="281"/>
      <c r="H247" s="280">
        <f t="shared" ref="H247" si="100">H537</f>
        <v>19000</v>
      </c>
      <c r="I247" s="281"/>
      <c r="J247" s="280">
        <f>J537</f>
        <v>19000</v>
      </c>
      <c r="K247" s="281"/>
      <c r="L247" s="280">
        <f>L537</f>
        <v>19000</v>
      </c>
      <c r="M247" s="281"/>
      <c r="N247" s="280">
        <f>N537</f>
        <v>19000</v>
      </c>
      <c r="O247" s="282"/>
    </row>
    <row r="248" spans="1:15" x14ac:dyDescent="0.25">
      <c r="A248" s="304" t="s">
        <v>85</v>
      </c>
      <c r="B248" s="305"/>
      <c r="C248" s="305"/>
      <c r="D248" s="305"/>
      <c r="E248" s="306"/>
      <c r="F248" s="187">
        <f>SUM(F249:G253)</f>
        <v>157285.82999999999</v>
      </c>
      <c r="G248" s="188"/>
      <c r="H248" s="187">
        <f>SUM(H249:I253)</f>
        <v>252400</v>
      </c>
      <c r="I248" s="188"/>
      <c r="J248" s="187">
        <f>SUM(J249:K253)</f>
        <v>234000</v>
      </c>
      <c r="K248" s="188"/>
      <c r="L248" s="187">
        <f>SUM(L249:M253)</f>
        <v>234000</v>
      </c>
      <c r="M248" s="188"/>
      <c r="N248" s="187">
        <f>SUM(N249:O253)</f>
        <v>234000</v>
      </c>
      <c r="O248" s="297"/>
    </row>
    <row r="249" spans="1:15" x14ac:dyDescent="0.25">
      <c r="A249" s="277" t="s">
        <v>86</v>
      </c>
      <c r="B249" s="278"/>
      <c r="C249" s="278"/>
      <c r="D249" s="278"/>
      <c r="E249" s="279"/>
      <c r="F249" s="280">
        <f t="shared" ref="F249" si="101">F576</f>
        <v>5095.95</v>
      </c>
      <c r="G249" s="281"/>
      <c r="H249" s="280">
        <f t="shared" ref="H249" si="102">H576</f>
        <v>5000</v>
      </c>
      <c r="I249" s="281"/>
      <c r="J249" s="280">
        <f>J576</f>
        <v>5000</v>
      </c>
      <c r="K249" s="281"/>
      <c r="L249" s="280">
        <f>L576</f>
        <v>5000</v>
      </c>
      <c r="M249" s="281"/>
      <c r="N249" s="280">
        <f>N576</f>
        <v>5000</v>
      </c>
      <c r="O249" s="282"/>
    </row>
    <row r="250" spans="1:15" x14ac:dyDescent="0.25">
      <c r="A250" s="277" t="s">
        <v>87</v>
      </c>
      <c r="B250" s="278"/>
      <c r="C250" s="278"/>
      <c r="D250" s="278"/>
      <c r="E250" s="279"/>
      <c r="F250" s="280">
        <f t="shared" ref="F250" si="103">F562+F575</f>
        <v>40547.26</v>
      </c>
      <c r="G250" s="281"/>
      <c r="H250" s="280">
        <f t="shared" ref="H250" si="104">H562+H575</f>
        <v>76400</v>
      </c>
      <c r="I250" s="281"/>
      <c r="J250" s="280">
        <f>J562+J575</f>
        <v>101500</v>
      </c>
      <c r="K250" s="281"/>
      <c r="L250" s="280">
        <f>L562+L575</f>
        <v>101500</v>
      </c>
      <c r="M250" s="281"/>
      <c r="N250" s="280">
        <f>N562+N575</f>
        <v>101500</v>
      </c>
      <c r="O250" s="282"/>
    </row>
    <row r="251" spans="1:15" x14ac:dyDescent="0.25">
      <c r="A251" s="277" t="s">
        <v>88</v>
      </c>
      <c r="B251" s="278"/>
      <c r="C251" s="278"/>
      <c r="D251" s="278"/>
      <c r="E251" s="279"/>
      <c r="F251" s="280">
        <f t="shared" ref="F251" si="105">F388+F390+F391+F571</f>
        <v>111322.62</v>
      </c>
      <c r="G251" s="281"/>
      <c r="H251" s="280">
        <f t="shared" ref="H251" si="106">H388+H390+H391+H571</f>
        <v>170000</v>
      </c>
      <c r="I251" s="281"/>
      <c r="J251" s="280">
        <f>J388+J390+J391+J571</f>
        <v>117500</v>
      </c>
      <c r="K251" s="281"/>
      <c r="L251" s="280">
        <f>L388+L390+L391+L571</f>
        <v>117500</v>
      </c>
      <c r="M251" s="281"/>
      <c r="N251" s="280">
        <f>N388+N390+N391+N571</f>
        <v>117500</v>
      </c>
      <c r="O251" s="282"/>
    </row>
    <row r="252" spans="1:15" x14ac:dyDescent="0.25">
      <c r="A252" s="283" t="s">
        <v>89</v>
      </c>
      <c r="B252" s="152"/>
      <c r="C252" s="152"/>
      <c r="D252" s="152"/>
      <c r="E252" s="284"/>
      <c r="F252" s="280">
        <f t="shared" ref="F252" si="107">F567</f>
        <v>320</v>
      </c>
      <c r="G252" s="281"/>
      <c r="H252" s="280">
        <f t="shared" ref="H252" si="108">H567</f>
        <v>1000</v>
      </c>
      <c r="I252" s="281"/>
      <c r="J252" s="280">
        <f>J567</f>
        <v>10000</v>
      </c>
      <c r="K252" s="281"/>
      <c r="L252" s="280">
        <f>L567</f>
        <v>10000</v>
      </c>
      <c r="M252" s="281"/>
      <c r="N252" s="280">
        <f>N567</f>
        <v>10000</v>
      </c>
      <c r="O252" s="282"/>
    </row>
    <row r="253" spans="1:15" ht="15.75" thickBot="1" x14ac:dyDescent="0.3">
      <c r="A253" s="301" t="s">
        <v>325</v>
      </c>
      <c r="B253" s="302"/>
      <c r="C253" s="302"/>
      <c r="D253" s="302"/>
      <c r="E253" s="302"/>
      <c r="F253" s="262">
        <v>0</v>
      </c>
      <c r="G253" s="303"/>
      <c r="H253" s="262">
        <v>0</v>
      </c>
      <c r="I253" s="303"/>
      <c r="J253" s="262">
        <v>0</v>
      </c>
      <c r="K253" s="303"/>
      <c r="L253" s="262">
        <v>0</v>
      </c>
      <c r="M253" s="303"/>
      <c r="N253" s="262">
        <v>0</v>
      </c>
      <c r="O253" s="263"/>
    </row>
    <row r="255" spans="1:15" ht="18" customHeight="1" thickBot="1" x14ac:dyDescent="0.3">
      <c r="A255" s="184" t="s">
        <v>90</v>
      </c>
      <c r="B255" s="184"/>
      <c r="C255" s="184"/>
      <c r="D255" s="184"/>
      <c r="E255" s="184"/>
      <c r="F255" s="184"/>
      <c r="G255" s="184"/>
      <c r="H255" s="184"/>
      <c r="I255" s="184"/>
      <c r="J255" s="184"/>
      <c r="K255" s="184"/>
      <c r="L255" s="184"/>
      <c r="M255" s="184"/>
      <c r="N255" s="184"/>
      <c r="O255" s="184"/>
    </row>
    <row r="256" spans="1:15" ht="28.5" customHeight="1" thickBot="1" x14ac:dyDescent="0.3">
      <c r="A256" s="15" t="s">
        <v>18</v>
      </c>
      <c r="B256" s="16" t="s">
        <v>19</v>
      </c>
      <c r="C256" s="17" t="s">
        <v>20</v>
      </c>
      <c r="D256" s="173" t="s">
        <v>91</v>
      </c>
      <c r="E256" s="173"/>
      <c r="F256" s="290" t="s">
        <v>403</v>
      </c>
      <c r="G256" s="291"/>
      <c r="H256" s="173" t="s">
        <v>404</v>
      </c>
      <c r="I256" s="173"/>
      <c r="J256" s="290" t="s">
        <v>405</v>
      </c>
      <c r="K256" s="291"/>
      <c r="L256" s="292" t="s">
        <v>384</v>
      </c>
      <c r="M256" s="292"/>
      <c r="N256" s="293" t="s">
        <v>406</v>
      </c>
      <c r="O256" s="294"/>
    </row>
    <row r="257" spans="1:26" ht="26.25" customHeight="1" x14ac:dyDescent="0.25">
      <c r="A257" s="12">
        <v>8</v>
      </c>
      <c r="B257" s="13"/>
      <c r="C257" s="14"/>
      <c r="D257" s="239" t="s">
        <v>92</v>
      </c>
      <c r="E257" s="239"/>
      <c r="F257" s="200">
        <f>F258</f>
        <v>0</v>
      </c>
      <c r="G257" s="201"/>
      <c r="H257" s="200">
        <f>H258</f>
        <v>100000</v>
      </c>
      <c r="I257" s="201"/>
      <c r="J257" s="200">
        <f>J258</f>
        <v>1000000</v>
      </c>
      <c r="K257" s="201"/>
      <c r="L257" s="200">
        <f>L258</f>
        <v>0</v>
      </c>
      <c r="M257" s="201"/>
      <c r="N257" s="200">
        <f>N258</f>
        <v>0</v>
      </c>
      <c r="O257" s="298"/>
    </row>
    <row r="258" spans="1:26" ht="18" customHeight="1" x14ac:dyDescent="0.25">
      <c r="A258" s="8"/>
      <c r="B258" s="3">
        <v>84</v>
      </c>
      <c r="C258" s="5"/>
      <c r="D258" s="295" t="s">
        <v>93</v>
      </c>
      <c r="E258" s="295"/>
      <c r="F258" s="193">
        <v>0</v>
      </c>
      <c r="G258" s="194"/>
      <c r="H258" s="198">
        <v>100000</v>
      </c>
      <c r="I258" s="198"/>
      <c r="J258" s="193">
        <v>1000000</v>
      </c>
      <c r="K258" s="194"/>
      <c r="L258" s="198">
        <v>0</v>
      </c>
      <c r="M258" s="198"/>
      <c r="N258" s="193">
        <v>0</v>
      </c>
      <c r="O258" s="300"/>
    </row>
    <row r="259" spans="1:26" ht="15.75" customHeight="1" x14ac:dyDescent="0.25">
      <c r="A259" s="100"/>
      <c r="B259" s="101"/>
      <c r="C259" s="50">
        <v>81</v>
      </c>
      <c r="D259" s="296" t="s">
        <v>94</v>
      </c>
      <c r="E259" s="296"/>
      <c r="F259" s="224"/>
      <c r="G259" s="225"/>
      <c r="H259" s="226">
        <v>100000</v>
      </c>
      <c r="I259" s="226"/>
      <c r="J259" s="224">
        <v>1000000</v>
      </c>
      <c r="K259" s="225"/>
      <c r="L259" s="226"/>
      <c r="M259" s="226"/>
      <c r="N259" s="224"/>
      <c r="O259" s="299"/>
    </row>
    <row r="260" spans="1:26" x14ac:dyDescent="0.25">
      <c r="A260" s="18">
        <v>5</v>
      </c>
      <c r="B260" s="19"/>
      <c r="C260" s="20"/>
      <c r="D260" s="258" t="s">
        <v>95</v>
      </c>
      <c r="E260" s="258"/>
      <c r="F260" s="187">
        <f>F261</f>
        <v>99771.04</v>
      </c>
      <c r="G260" s="188"/>
      <c r="H260" s="187">
        <f>H261</f>
        <v>137000</v>
      </c>
      <c r="I260" s="188"/>
      <c r="J260" s="187">
        <f>J261</f>
        <v>50000</v>
      </c>
      <c r="K260" s="188"/>
      <c r="L260" s="187">
        <f>L261</f>
        <v>0</v>
      </c>
      <c r="M260" s="188"/>
      <c r="N260" s="187">
        <f>N261</f>
        <v>0</v>
      </c>
      <c r="O260" s="297"/>
    </row>
    <row r="261" spans="1:26" x14ac:dyDescent="0.25">
      <c r="A261" s="7"/>
      <c r="B261">
        <v>54</v>
      </c>
      <c r="C261" s="4"/>
      <c r="D261" s="216" t="s">
        <v>96</v>
      </c>
      <c r="E261" s="216"/>
      <c r="F261" s="230">
        <v>99771.04</v>
      </c>
      <c r="G261" s="231"/>
      <c r="H261" s="209">
        <v>137000</v>
      </c>
      <c r="I261" s="209"/>
      <c r="J261" s="230">
        <v>50000</v>
      </c>
      <c r="K261" s="231"/>
      <c r="L261" s="209"/>
      <c r="M261" s="209"/>
      <c r="N261" s="230"/>
      <c r="O261" s="289"/>
    </row>
    <row r="262" spans="1:26" x14ac:dyDescent="0.25">
      <c r="A262" s="45"/>
      <c r="B262" s="96"/>
      <c r="C262" s="46">
        <v>11</v>
      </c>
      <c r="D262" s="259" t="s">
        <v>24</v>
      </c>
      <c r="E262" s="259"/>
      <c r="F262" s="162">
        <v>49771.040000000001</v>
      </c>
      <c r="G262" s="163"/>
      <c r="H262" s="197">
        <v>0</v>
      </c>
      <c r="I262" s="197"/>
      <c r="J262" s="162">
        <v>50000</v>
      </c>
      <c r="K262" s="163"/>
      <c r="L262" s="197"/>
      <c r="M262" s="197"/>
      <c r="N262" s="162"/>
      <c r="O262" s="257"/>
    </row>
    <row r="263" spans="1:26" x14ac:dyDescent="0.25">
      <c r="A263" s="45"/>
      <c r="B263" s="96"/>
      <c r="C263" s="46">
        <v>55</v>
      </c>
      <c r="D263" s="259" t="s">
        <v>27</v>
      </c>
      <c r="E263" s="259"/>
      <c r="F263" s="162">
        <v>50000</v>
      </c>
      <c r="G263" s="163"/>
      <c r="H263" s="197">
        <v>0</v>
      </c>
      <c r="I263" s="197"/>
      <c r="J263" s="162">
        <v>0</v>
      </c>
      <c r="K263" s="163"/>
      <c r="L263" s="197"/>
      <c r="M263" s="197"/>
      <c r="N263" s="162"/>
      <c r="O263" s="257"/>
    </row>
    <row r="264" spans="1:26" x14ac:dyDescent="0.25">
      <c r="A264" s="45"/>
      <c r="B264" s="96"/>
      <c r="C264" s="46">
        <v>81</v>
      </c>
      <c r="D264" s="260" t="s">
        <v>94</v>
      </c>
      <c r="E264" s="261"/>
      <c r="F264" s="162"/>
      <c r="G264" s="163"/>
      <c r="H264" s="162">
        <v>100000</v>
      </c>
      <c r="I264" s="163"/>
      <c r="J264" s="162">
        <v>0</v>
      </c>
      <c r="K264" s="163"/>
      <c r="L264" s="162"/>
      <c r="M264" s="163"/>
      <c r="N264" s="162"/>
      <c r="O264" s="163"/>
    </row>
    <row r="265" spans="1:26" ht="15.75" thickBot="1" x14ac:dyDescent="0.3">
      <c r="A265" s="97"/>
      <c r="B265" s="98"/>
      <c r="C265" s="99"/>
      <c r="D265" s="264" t="s">
        <v>390</v>
      </c>
      <c r="E265" s="264"/>
      <c r="F265" s="265">
        <v>0</v>
      </c>
      <c r="G265" s="266"/>
      <c r="H265" s="267">
        <v>49800</v>
      </c>
      <c r="I265" s="267"/>
      <c r="J265" s="265">
        <v>0</v>
      </c>
      <c r="K265" s="266"/>
      <c r="L265" s="267"/>
      <c r="M265" s="267"/>
      <c r="N265" s="265"/>
      <c r="O265" s="268"/>
    </row>
    <row r="266" spans="1:26" ht="21" customHeight="1" x14ac:dyDescent="0.25"/>
    <row r="267" spans="1:26" ht="21" customHeight="1" x14ac:dyDescent="0.25">
      <c r="A267" s="184" t="s">
        <v>335</v>
      </c>
      <c r="B267" s="184"/>
      <c r="C267" s="184"/>
      <c r="D267" s="184"/>
      <c r="E267" s="184"/>
      <c r="F267" s="184"/>
      <c r="G267" s="184"/>
      <c r="H267" s="184"/>
      <c r="I267" s="184"/>
      <c r="J267" s="184"/>
      <c r="K267" s="184"/>
      <c r="L267" s="184"/>
      <c r="M267" s="184"/>
      <c r="N267" s="184"/>
      <c r="O267" s="184"/>
    </row>
    <row r="268" spans="1:26" ht="44.25" customHeight="1" x14ac:dyDescent="0.25">
      <c r="A268" s="240" t="s">
        <v>407</v>
      </c>
      <c r="B268" s="240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0"/>
      <c r="N268" s="240"/>
      <c r="O268" s="240"/>
    </row>
    <row r="269" spans="1:26" ht="23.25" customHeight="1" x14ac:dyDescent="0.25"/>
    <row r="270" spans="1:26" ht="20.25" customHeight="1" x14ac:dyDescent="0.25"/>
    <row r="271" spans="1:26" ht="23.25" customHeight="1" x14ac:dyDescent="0.25">
      <c r="A271" s="184" t="s">
        <v>97</v>
      </c>
      <c r="B271" s="184"/>
      <c r="C271" s="184"/>
      <c r="D271" s="184"/>
      <c r="E271" s="184"/>
      <c r="F271" s="184"/>
      <c r="G271" s="184"/>
      <c r="H271" s="184"/>
      <c r="I271" s="184"/>
      <c r="J271" s="184"/>
      <c r="K271" s="184"/>
      <c r="L271" s="184"/>
      <c r="M271" s="184"/>
      <c r="N271" s="184"/>
      <c r="O271" s="184"/>
    </row>
    <row r="272" spans="1:26" ht="24.75" customHeight="1" thickBo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S272" s="61"/>
      <c r="T272" s="61"/>
      <c r="U272" s="61"/>
      <c r="V272" s="61"/>
      <c r="W272" s="61"/>
      <c r="X272" s="61"/>
      <c r="Y272" s="61"/>
      <c r="Z272" s="61"/>
    </row>
    <row r="273" spans="1:26" ht="30" customHeight="1" x14ac:dyDescent="0.25">
      <c r="A273" s="26" t="s">
        <v>98</v>
      </c>
      <c r="B273" s="269" t="s">
        <v>99</v>
      </c>
      <c r="C273" s="270"/>
      <c r="D273" s="208" t="s">
        <v>91</v>
      </c>
      <c r="E273" s="208"/>
      <c r="F273" s="205" t="s">
        <v>403</v>
      </c>
      <c r="G273" s="206"/>
      <c r="H273" s="207" t="s">
        <v>404</v>
      </c>
      <c r="I273" s="207"/>
      <c r="J273" s="205" t="s">
        <v>405</v>
      </c>
      <c r="K273" s="206"/>
      <c r="L273" s="204" t="s">
        <v>384</v>
      </c>
      <c r="M273" s="204"/>
      <c r="N273" s="202" t="s">
        <v>406</v>
      </c>
      <c r="O273" s="203"/>
      <c r="P273" s="27" t="s">
        <v>343</v>
      </c>
      <c r="S273" s="2"/>
      <c r="T273" s="2"/>
      <c r="U273" s="2"/>
      <c r="V273" s="2"/>
      <c r="W273" s="2"/>
      <c r="X273" s="2"/>
      <c r="Y273" s="2"/>
      <c r="Z273" s="2"/>
    </row>
    <row r="274" spans="1:26" x14ac:dyDescent="0.25">
      <c r="A274" s="28"/>
      <c r="B274" s="248" t="s">
        <v>100</v>
      </c>
      <c r="C274" s="249"/>
      <c r="D274" s="250" t="s">
        <v>101</v>
      </c>
      <c r="E274" s="250"/>
      <c r="F274" s="251">
        <f>F275</f>
        <v>2518.8000000000002</v>
      </c>
      <c r="G274" s="252"/>
      <c r="H274" s="251">
        <f>H275</f>
        <v>36200</v>
      </c>
      <c r="I274" s="252"/>
      <c r="J274" s="251">
        <f>J275</f>
        <v>15600</v>
      </c>
      <c r="K274" s="252"/>
      <c r="L274" s="251">
        <f>L275</f>
        <v>5600</v>
      </c>
      <c r="M274" s="252"/>
      <c r="N274" s="251">
        <f>N275</f>
        <v>5600</v>
      </c>
      <c r="O274" s="252"/>
      <c r="P274" s="29"/>
    </row>
    <row r="275" spans="1:26" x14ac:dyDescent="0.25">
      <c r="A275" s="30"/>
      <c r="B275" s="403" t="s">
        <v>102</v>
      </c>
      <c r="C275" s="404"/>
      <c r="D275" s="405" t="s">
        <v>103</v>
      </c>
      <c r="E275" s="405"/>
      <c r="F275" s="406">
        <f>F276</f>
        <v>2518.8000000000002</v>
      </c>
      <c r="G275" s="407"/>
      <c r="H275" s="406">
        <f>H276</f>
        <v>36200</v>
      </c>
      <c r="I275" s="407"/>
      <c r="J275" s="406">
        <f>J276</f>
        <v>15600</v>
      </c>
      <c r="K275" s="407"/>
      <c r="L275" s="406">
        <f>L276</f>
        <v>5600</v>
      </c>
      <c r="M275" s="407"/>
      <c r="N275" s="406">
        <f>N276</f>
        <v>5600</v>
      </c>
      <c r="O275" s="407"/>
      <c r="P275" s="31"/>
    </row>
    <row r="276" spans="1:26" ht="27.75" customHeight="1" x14ac:dyDescent="0.25">
      <c r="A276" s="32"/>
      <c r="B276" s="232" t="s">
        <v>104</v>
      </c>
      <c r="C276" s="233"/>
      <c r="D276" s="234" t="s">
        <v>106</v>
      </c>
      <c r="E276" s="234"/>
      <c r="F276" s="235">
        <f>F277+F282+F286</f>
        <v>2518.8000000000002</v>
      </c>
      <c r="G276" s="236"/>
      <c r="H276" s="235">
        <f>H277+H282+H286</f>
        <v>36200</v>
      </c>
      <c r="I276" s="236"/>
      <c r="J276" s="235">
        <f>J277+J282+J286</f>
        <v>15600</v>
      </c>
      <c r="K276" s="236"/>
      <c r="L276" s="235">
        <f>L277+L282+L286</f>
        <v>5600</v>
      </c>
      <c r="M276" s="236"/>
      <c r="N276" s="235">
        <f>N277+N282+N286</f>
        <v>5600</v>
      </c>
      <c r="O276" s="236"/>
      <c r="P276" s="33"/>
      <c r="W276" s="2"/>
    </row>
    <row r="277" spans="1:26" ht="33" customHeight="1" x14ac:dyDescent="0.25">
      <c r="A277" s="34"/>
      <c r="B277" s="237" t="s">
        <v>105</v>
      </c>
      <c r="C277" s="238"/>
      <c r="D277" s="239" t="s">
        <v>107</v>
      </c>
      <c r="E277" s="239"/>
      <c r="F277" s="200">
        <f>F280</f>
        <v>1626</v>
      </c>
      <c r="G277" s="201"/>
      <c r="H277" s="200">
        <f>H280</f>
        <v>35000</v>
      </c>
      <c r="I277" s="201"/>
      <c r="J277" s="200">
        <f>J280</f>
        <v>4000</v>
      </c>
      <c r="K277" s="201"/>
      <c r="L277" s="200">
        <f>L280</f>
        <v>4000</v>
      </c>
      <c r="M277" s="201"/>
      <c r="N277" s="200">
        <f>N280</f>
        <v>4000</v>
      </c>
      <c r="O277" s="201"/>
      <c r="P277" s="35"/>
    </row>
    <row r="278" spans="1:26" ht="18" customHeight="1" x14ac:dyDescent="0.25">
      <c r="A278" s="51"/>
      <c r="B278" s="159" t="s">
        <v>110</v>
      </c>
      <c r="C278" s="160"/>
      <c r="D278" s="161" t="s">
        <v>24</v>
      </c>
      <c r="E278" s="161"/>
      <c r="F278" s="162">
        <v>1626</v>
      </c>
      <c r="G278" s="163"/>
      <c r="H278" s="197">
        <v>15100</v>
      </c>
      <c r="I278" s="197"/>
      <c r="J278" s="162">
        <v>4000</v>
      </c>
      <c r="K278" s="163"/>
      <c r="L278" s="197"/>
      <c r="M278" s="197"/>
      <c r="N278" s="162"/>
      <c r="O278" s="163"/>
      <c r="P278" s="52"/>
    </row>
    <row r="279" spans="1:26" x14ac:dyDescent="0.25">
      <c r="A279" s="53"/>
      <c r="B279" s="221" t="s">
        <v>111</v>
      </c>
      <c r="C279" s="222"/>
      <c r="D279" s="223" t="s">
        <v>26</v>
      </c>
      <c r="E279" s="223"/>
      <c r="F279" s="224"/>
      <c r="G279" s="225"/>
      <c r="H279" s="226">
        <v>19900</v>
      </c>
      <c r="I279" s="226"/>
      <c r="J279" s="224"/>
      <c r="K279" s="225"/>
      <c r="L279" s="226"/>
      <c r="M279" s="226"/>
      <c r="N279" s="224"/>
      <c r="O279" s="225"/>
      <c r="P279" s="52"/>
    </row>
    <row r="280" spans="1:26" x14ac:dyDescent="0.25">
      <c r="A280" s="36"/>
      <c r="B280" s="191">
        <v>3</v>
      </c>
      <c r="C280" s="192"/>
      <c r="D280" s="227" t="s">
        <v>38</v>
      </c>
      <c r="E280" s="227"/>
      <c r="F280" s="193">
        <f>F281</f>
        <v>1626</v>
      </c>
      <c r="G280" s="194"/>
      <c r="H280" s="193">
        <f>H281</f>
        <v>35000</v>
      </c>
      <c r="I280" s="194"/>
      <c r="J280" s="193">
        <f>J281</f>
        <v>4000</v>
      </c>
      <c r="K280" s="194"/>
      <c r="L280" s="193">
        <f>L281</f>
        <v>4000</v>
      </c>
      <c r="M280" s="194"/>
      <c r="N280" s="193">
        <f>N281</f>
        <v>4000</v>
      </c>
      <c r="O280" s="194"/>
      <c r="P280" s="35"/>
    </row>
    <row r="281" spans="1:26" x14ac:dyDescent="0.25">
      <c r="A281" s="37"/>
      <c r="B281" s="228">
        <v>32</v>
      </c>
      <c r="C281" s="229"/>
      <c r="D281" s="216" t="s">
        <v>40</v>
      </c>
      <c r="E281" s="216"/>
      <c r="F281" s="230">
        <v>1626</v>
      </c>
      <c r="G281" s="231"/>
      <c r="H281" s="209">
        <v>35000</v>
      </c>
      <c r="I281" s="209"/>
      <c r="J281" s="230">
        <v>4000</v>
      </c>
      <c r="K281" s="231"/>
      <c r="L281" s="209">
        <v>4000</v>
      </c>
      <c r="M281" s="209"/>
      <c r="N281" s="230">
        <v>4000</v>
      </c>
      <c r="O281" s="231"/>
      <c r="P281" s="35" t="s">
        <v>344</v>
      </c>
    </row>
    <row r="282" spans="1:26" ht="33.75" customHeight="1" x14ac:dyDescent="0.25">
      <c r="A282" s="38"/>
      <c r="B282" s="185" t="s">
        <v>108</v>
      </c>
      <c r="C282" s="186"/>
      <c r="D282" s="258" t="s">
        <v>109</v>
      </c>
      <c r="E282" s="258"/>
      <c r="F282" s="187">
        <f>F284</f>
        <v>0</v>
      </c>
      <c r="G282" s="188"/>
      <c r="H282" s="187">
        <f>H284</f>
        <v>0</v>
      </c>
      <c r="I282" s="188"/>
      <c r="J282" s="187">
        <f>J284</f>
        <v>10000</v>
      </c>
      <c r="K282" s="188"/>
      <c r="L282" s="187">
        <f>L284</f>
        <v>0</v>
      </c>
      <c r="M282" s="188"/>
      <c r="N282" s="187">
        <f>N284</f>
        <v>0</v>
      </c>
      <c r="O282" s="188"/>
      <c r="P282" s="35"/>
      <c r="T282" s="2"/>
    </row>
    <row r="283" spans="1:26" ht="15" customHeight="1" x14ac:dyDescent="0.25">
      <c r="A283" s="51"/>
      <c r="B283" s="159" t="s">
        <v>111</v>
      </c>
      <c r="C283" s="160"/>
      <c r="D283" s="161" t="s">
        <v>26</v>
      </c>
      <c r="E283" s="161"/>
      <c r="F283" s="162">
        <v>0</v>
      </c>
      <c r="G283" s="163"/>
      <c r="H283" s="197">
        <v>0</v>
      </c>
      <c r="I283" s="197"/>
      <c r="J283" s="162">
        <v>10000</v>
      </c>
      <c r="K283" s="163"/>
      <c r="L283" s="197"/>
      <c r="M283" s="197"/>
      <c r="N283" s="162"/>
      <c r="O283" s="163"/>
      <c r="P283" s="52"/>
    </row>
    <row r="284" spans="1:26" x14ac:dyDescent="0.25">
      <c r="A284" s="36"/>
      <c r="B284" s="191">
        <v>3</v>
      </c>
      <c r="C284" s="192"/>
      <c r="D284" s="227" t="s">
        <v>38</v>
      </c>
      <c r="E284" s="227"/>
      <c r="F284" s="193">
        <f t="shared" ref="F284" si="109">F285</f>
        <v>0</v>
      </c>
      <c r="G284" s="194"/>
      <c r="H284" s="193">
        <f t="shared" ref="H284" si="110">H285</f>
        <v>0</v>
      </c>
      <c r="I284" s="194"/>
      <c r="J284" s="193">
        <f>J285</f>
        <v>10000</v>
      </c>
      <c r="K284" s="194"/>
      <c r="L284" s="193">
        <f>L285</f>
        <v>0</v>
      </c>
      <c r="M284" s="194"/>
      <c r="N284" s="193">
        <f>N285</f>
        <v>0</v>
      </c>
      <c r="O284" s="194"/>
      <c r="P284" s="35"/>
    </row>
    <row r="285" spans="1:26" x14ac:dyDescent="0.25">
      <c r="A285" s="37"/>
      <c r="B285" s="228">
        <v>32</v>
      </c>
      <c r="C285" s="229"/>
      <c r="D285" s="216" t="s">
        <v>40</v>
      </c>
      <c r="E285" s="216"/>
      <c r="F285" s="230">
        <v>0</v>
      </c>
      <c r="G285" s="231"/>
      <c r="H285" s="209">
        <v>0</v>
      </c>
      <c r="I285" s="209"/>
      <c r="J285" s="230">
        <v>10000</v>
      </c>
      <c r="K285" s="231"/>
      <c r="L285" s="209">
        <v>0</v>
      </c>
      <c r="M285" s="209"/>
      <c r="N285" s="230">
        <v>0</v>
      </c>
      <c r="O285" s="231"/>
      <c r="P285" s="35" t="s">
        <v>345</v>
      </c>
    </row>
    <row r="286" spans="1:26" ht="30.75" customHeight="1" x14ac:dyDescent="0.25">
      <c r="A286" s="38"/>
      <c r="B286" s="185" t="s">
        <v>113</v>
      </c>
      <c r="C286" s="186"/>
      <c r="D286" s="258" t="s">
        <v>114</v>
      </c>
      <c r="E286" s="258"/>
      <c r="F286" s="187">
        <f>F288</f>
        <v>892.8</v>
      </c>
      <c r="G286" s="188"/>
      <c r="H286" s="187">
        <f>H288</f>
        <v>1200</v>
      </c>
      <c r="I286" s="188"/>
      <c r="J286" s="187">
        <f>J288</f>
        <v>1600</v>
      </c>
      <c r="K286" s="188"/>
      <c r="L286" s="187">
        <f>L288</f>
        <v>1600</v>
      </c>
      <c r="M286" s="188"/>
      <c r="N286" s="187">
        <f>N288</f>
        <v>1600</v>
      </c>
      <c r="O286" s="188"/>
      <c r="P286" s="35"/>
    </row>
    <row r="287" spans="1:26" ht="22.5" customHeight="1" x14ac:dyDescent="0.25">
      <c r="A287" s="53"/>
      <c r="B287" s="221" t="s">
        <v>110</v>
      </c>
      <c r="C287" s="222"/>
      <c r="D287" s="223" t="s">
        <v>24</v>
      </c>
      <c r="E287" s="223"/>
      <c r="F287" s="224">
        <v>892.8</v>
      </c>
      <c r="G287" s="225"/>
      <c r="H287" s="226">
        <v>1200</v>
      </c>
      <c r="I287" s="226"/>
      <c r="J287" s="224">
        <v>1600</v>
      </c>
      <c r="K287" s="225"/>
      <c r="L287" s="226"/>
      <c r="M287" s="226"/>
      <c r="N287" s="224"/>
      <c r="O287" s="225"/>
      <c r="P287" s="52"/>
    </row>
    <row r="288" spans="1:26" ht="22.5" customHeight="1" x14ac:dyDescent="0.25">
      <c r="A288" s="36"/>
      <c r="B288" s="191">
        <v>3</v>
      </c>
      <c r="C288" s="192"/>
      <c r="D288" s="227" t="s">
        <v>38</v>
      </c>
      <c r="E288" s="227"/>
      <c r="F288" s="193">
        <f t="shared" ref="F288" si="111">F289</f>
        <v>892.8</v>
      </c>
      <c r="G288" s="194"/>
      <c r="H288" s="193">
        <f t="shared" ref="H288" si="112">H289</f>
        <v>1200</v>
      </c>
      <c r="I288" s="194"/>
      <c r="J288" s="193">
        <f>J289</f>
        <v>1600</v>
      </c>
      <c r="K288" s="194"/>
      <c r="L288" s="193">
        <f>L289</f>
        <v>1600</v>
      </c>
      <c r="M288" s="194"/>
      <c r="N288" s="193">
        <f>N289</f>
        <v>1600</v>
      </c>
      <c r="O288" s="194"/>
      <c r="P288" s="35"/>
    </row>
    <row r="289" spans="1:16" ht="19.5" customHeight="1" x14ac:dyDescent="0.25">
      <c r="A289" s="36"/>
      <c r="B289" s="189">
        <v>38</v>
      </c>
      <c r="C289" s="190"/>
      <c r="D289" s="227" t="s">
        <v>44</v>
      </c>
      <c r="E289" s="227"/>
      <c r="F289" s="193">
        <v>892.8</v>
      </c>
      <c r="G289" s="194"/>
      <c r="H289" s="198">
        <v>1200</v>
      </c>
      <c r="I289" s="198"/>
      <c r="J289" s="193">
        <v>1600</v>
      </c>
      <c r="K289" s="194"/>
      <c r="L289" s="198">
        <v>1600</v>
      </c>
      <c r="M289" s="198"/>
      <c r="N289" s="193">
        <v>1600</v>
      </c>
      <c r="O289" s="194"/>
      <c r="P289" s="35" t="s">
        <v>344</v>
      </c>
    </row>
    <row r="290" spans="1:16" ht="15" customHeight="1" x14ac:dyDescent="0.25">
      <c r="A290" s="39"/>
      <c r="B290" s="248" t="s">
        <v>115</v>
      </c>
      <c r="C290" s="249"/>
      <c r="D290" s="250" t="s">
        <v>116</v>
      </c>
      <c r="E290" s="250"/>
      <c r="F290" s="251">
        <f>F291+F336+F454+F507+F532+F577+F623+F646</f>
        <v>1749065.03</v>
      </c>
      <c r="G290" s="252"/>
      <c r="H290" s="251">
        <f>H291+H336+H454+H507+H532+H577+H623+H646</f>
        <v>3622400</v>
      </c>
      <c r="I290" s="252"/>
      <c r="J290" s="251">
        <f>J291+J336+J454+J507+J532+J577+J623+J646</f>
        <v>7552800</v>
      </c>
      <c r="K290" s="252"/>
      <c r="L290" s="251">
        <f>L291+L336+L454+L507+L532+L577+L623+L646</f>
        <v>4164300</v>
      </c>
      <c r="M290" s="252"/>
      <c r="N290" s="251">
        <f>N291+N336+N454+N507+N532+N577+N623+N646</f>
        <v>3969300</v>
      </c>
      <c r="O290" s="252"/>
      <c r="P290" s="29"/>
    </row>
    <row r="291" spans="1:16" ht="28.5" customHeight="1" x14ac:dyDescent="0.25">
      <c r="A291" s="30"/>
      <c r="B291" s="403" t="s">
        <v>117</v>
      </c>
      <c r="C291" s="404"/>
      <c r="D291" s="405" t="s">
        <v>118</v>
      </c>
      <c r="E291" s="405"/>
      <c r="F291" s="406">
        <f>F292+F331</f>
        <v>505180.53</v>
      </c>
      <c r="G291" s="407"/>
      <c r="H291" s="406">
        <f>H292+H331</f>
        <v>754000</v>
      </c>
      <c r="I291" s="407"/>
      <c r="J291" s="406">
        <f>J292+J331</f>
        <v>1377500</v>
      </c>
      <c r="K291" s="407"/>
      <c r="L291" s="406">
        <f>L292+L331</f>
        <v>687500</v>
      </c>
      <c r="M291" s="407"/>
      <c r="N291" s="406">
        <f>N292+N331</f>
        <v>687500</v>
      </c>
      <c r="O291" s="407"/>
      <c r="P291" s="31"/>
    </row>
    <row r="292" spans="1:16" ht="27" customHeight="1" x14ac:dyDescent="0.25">
      <c r="A292" s="32"/>
      <c r="B292" s="232" t="s">
        <v>119</v>
      </c>
      <c r="C292" s="233"/>
      <c r="D292" s="234" t="s">
        <v>120</v>
      </c>
      <c r="E292" s="234"/>
      <c r="F292" s="235">
        <f>F293+F299+F304+F308+F312+F316+F320</f>
        <v>499103.65</v>
      </c>
      <c r="G292" s="236"/>
      <c r="H292" s="235">
        <f>H293+H299+H304+H308+H312+H316+H320</f>
        <v>744000</v>
      </c>
      <c r="I292" s="236"/>
      <c r="J292" s="235">
        <f>J293+J299+J304+J308+J312+J316+J320</f>
        <v>1367500</v>
      </c>
      <c r="K292" s="236"/>
      <c r="L292" s="235">
        <f>L293+L299+L304+L308+L312+L316+L320</f>
        <v>677500</v>
      </c>
      <c r="M292" s="236"/>
      <c r="N292" s="235">
        <f>N293+N299+N304+N308+N312+N316+N320</f>
        <v>677500</v>
      </c>
      <c r="O292" s="236"/>
      <c r="P292" s="33"/>
    </row>
    <row r="293" spans="1:16" ht="28.5" customHeight="1" x14ac:dyDescent="0.25">
      <c r="A293" s="38"/>
      <c r="B293" s="185" t="s">
        <v>121</v>
      </c>
      <c r="C293" s="186"/>
      <c r="D293" s="258" t="s">
        <v>39</v>
      </c>
      <c r="E293" s="258"/>
      <c r="F293" s="187">
        <f>F296</f>
        <v>223240.62</v>
      </c>
      <c r="G293" s="188"/>
      <c r="H293" s="187">
        <f>H296</f>
        <v>339000</v>
      </c>
      <c r="I293" s="188"/>
      <c r="J293" s="187">
        <f>J296</f>
        <v>390000</v>
      </c>
      <c r="K293" s="188"/>
      <c r="L293" s="187">
        <f>L296</f>
        <v>400000</v>
      </c>
      <c r="M293" s="188"/>
      <c r="N293" s="187">
        <f>N296</f>
        <v>400000</v>
      </c>
      <c r="O293" s="188"/>
      <c r="P293" s="35"/>
    </row>
    <row r="294" spans="1:16" ht="20.25" customHeight="1" x14ac:dyDescent="0.25">
      <c r="A294" s="51"/>
      <c r="B294" s="159" t="s">
        <v>110</v>
      </c>
      <c r="C294" s="160"/>
      <c r="D294" s="161" t="s">
        <v>24</v>
      </c>
      <c r="E294" s="161"/>
      <c r="F294" s="162">
        <v>223240.62</v>
      </c>
      <c r="G294" s="163"/>
      <c r="H294" s="197">
        <v>324000</v>
      </c>
      <c r="I294" s="197"/>
      <c r="J294" s="162">
        <f>J293-J295</f>
        <v>368000</v>
      </c>
      <c r="K294" s="163"/>
      <c r="L294" s="197"/>
      <c r="M294" s="197"/>
      <c r="N294" s="162"/>
      <c r="O294" s="163"/>
      <c r="P294" s="52"/>
    </row>
    <row r="295" spans="1:16" ht="20.25" customHeight="1" x14ac:dyDescent="0.25">
      <c r="A295" s="53"/>
      <c r="B295" s="212" t="s">
        <v>144</v>
      </c>
      <c r="C295" s="213"/>
      <c r="D295" s="212" t="s">
        <v>27</v>
      </c>
      <c r="E295" s="213"/>
      <c r="F295" s="210"/>
      <c r="G295" s="211"/>
      <c r="H295" s="210">
        <v>15000</v>
      </c>
      <c r="I295" s="211"/>
      <c r="J295" s="210">
        <v>22000</v>
      </c>
      <c r="K295" s="211"/>
      <c r="L295" s="210"/>
      <c r="M295" s="211"/>
      <c r="N295" s="210"/>
      <c r="O295" s="211"/>
      <c r="P295" s="52"/>
    </row>
    <row r="296" spans="1:16" ht="15" customHeight="1" x14ac:dyDescent="0.25">
      <c r="A296" s="36"/>
      <c r="B296" s="191">
        <v>3</v>
      </c>
      <c r="C296" s="192"/>
      <c r="D296" s="227" t="s">
        <v>38</v>
      </c>
      <c r="E296" s="227"/>
      <c r="F296" s="193">
        <f t="shared" ref="F296" si="113">F297+F298</f>
        <v>223240.62</v>
      </c>
      <c r="G296" s="194"/>
      <c r="H296" s="193">
        <f t="shared" ref="H296" si="114">H297+H298</f>
        <v>339000</v>
      </c>
      <c r="I296" s="194"/>
      <c r="J296" s="193">
        <f>J297+J298</f>
        <v>390000</v>
      </c>
      <c r="K296" s="194"/>
      <c r="L296" s="193">
        <f>L297+L298</f>
        <v>400000</v>
      </c>
      <c r="M296" s="194"/>
      <c r="N296" s="193">
        <f>N297+N298</f>
        <v>400000</v>
      </c>
      <c r="O296" s="194"/>
      <c r="P296" s="35"/>
    </row>
    <row r="297" spans="1:16" x14ac:dyDescent="0.25">
      <c r="A297" s="36"/>
      <c r="B297" s="408">
        <v>31</v>
      </c>
      <c r="C297" s="409"/>
      <c r="D297" s="227" t="s">
        <v>39</v>
      </c>
      <c r="E297" s="227"/>
      <c r="F297" s="193">
        <v>211546.57</v>
      </c>
      <c r="G297" s="194"/>
      <c r="H297" s="198">
        <v>313000</v>
      </c>
      <c r="I297" s="198"/>
      <c r="J297" s="193">
        <v>364000</v>
      </c>
      <c r="K297" s="194"/>
      <c r="L297" s="198">
        <v>374000</v>
      </c>
      <c r="M297" s="198"/>
      <c r="N297" s="193">
        <v>374000</v>
      </c>
      <c r="O297" s="194"/>
      <c r="P297" s="35" t="s">
        <v>344</v>
      </c>
    </row>
    <row r="298" spans="1:16" x14ac:dyDescent="0.25">
      <c r="A298" s="37"/>
      <c r="B298" s="228">
        <v>32</v>
      </c>
      <c r="C298" s="229"/>
      <c r="D298" s="216" t="s">
        <v>40</v>
      </c>
      <c r="E298" s="216"/>
      <c r="F298" s="230">
        <v>11694.05</v>
      </c>
      <c r="G298" s="231"/>
      <c r="H298" s="209">
        <v>26000</v>
      </c>
      <c r="I298" s="209"/>
      <c r="J298" s="230">
        <v>26000</v>
      </c>
      <c r="K298" s="231"/>
      <c r="L298" s="209">
        <v>26000</v>
      </c>
      <c r="M298" s="209"/>
      <c r="N298" s="230">
        <v>26000</v>
      </c>
      <c r="O298" s="231"/>
      <c r="P298" s="35" t="s">
        <v>344</v>
      </c>
    </row>
    <row r="299" spans="1:16" ht="27" customHeight="1" x14ac:dyDescent="0.25">
      <c r="A299" s="38"/>
      <c r="B299" s="185" t="s">
        <v>122</v>
      </c>
      <c r="C299" s="186"/>
      <c r="D299" s="258" t="s">
        <v>123</v>
      </c>
      <c r="E299" s="258"/>
      <c r="F299" s="187">
        <f>F301</f>
        <v>5242.6400000000003</v>
      </c>
      <c r="G299" s="188"/>
      <c r="H299" s="187">
        <f>H301</f>
        <v>12000</v>
      </c>
      <c r="I299" s="188"/>
      <c r="J299" s="187">
        <f>J301</f>
        <v>39000</v>
      </c>
      <c r="K299" s="188"/>
      <c r="L299" s="187">
        <f>L301</f>
        <v>39000</v>
      </c>
      <c r="M299" s="188"/>
      <c r="N299" s="187">
        <f>N301</f>
        <v>39000</v>
      </c>
      <c r="O299" s="188"/>
      <c r="P299" s="35"/>
    </row>
    <row r="300" spans="1:16" ht="15" customHeight="1" x14ac:dyDescent="0.25">
      <c r="A300" s="53"/>
      <c r="B300" s="221" t="s">
        <v>110</v>
      </c>
      <c r="C300" s="222"/>
      <c r="D300" s="223" t="s">
        <v>24</v>
      </c>
      <c r="E300" s="223"/>
      <c r="F300" s="224">
        <v>5242.6400000000003</v>
      </c>
      <c r="G300" s="225"/>
      <c r="H300" s="226">
        <v>12000</v>
      </c>
      <c r="I300" s="226"/>
      <c r="J300" s="224">
        <v>39000</v>
      </c>
      <c r="K300" s="225"/>
      <c r="L300" s="226"/>
      <c r="M300" s="226"/>
      <c r="N300" s="224"/>
      <c r="O300" s="225"/>
      <c r="P300" s="52"/>
    </row>
    <row r="301" spans="1:16" ht="15" customHeight="1" x14ac:dyDescent="0.25">
      <c r="A301" s="36"/>
      <c r="B301" s="191">
        <v>3</v>
      </c>
      <c r="C301" s="192"/>
      <c r="D301" s="227" t="s">
        <v>38</v>
      </c>
      <c r="E301" s="227"/>
      <c r="F301" s="193">
        <f t="shared" ref="F301" si="115">F302+F303</f>
        <v>5242.6400000000003</v>
      </c>
      <c r="G301" s="194"/>
      <c r="H301" s="193">
        <f t="shared" ref="H301" si="116">H302+H303</f>
        <v>12000</v>
      </c>
      <c r="I301" s="194"/>
      <c r="J301" s="193">
        <f>J302+J303</f>
        <v>39000</v>
      </c>
      <c r="K301" s="194"/>
      <c r="L301" s="193">
        <f t="shared" ref="L301" si="117">L302+L303</f>
        <v>39000</v>
      </c>
      <c r="M301" s="194"/>
      <c r="N301" s="193">
        <f t="shared" ref="N301" si="118">N302+N303</f>
        <v>39000</v>
      </c>
      <c r="O301" s="194"/>
      <c r="P301" s="35"/>
    </row>
    <row r="302" spans="1:16" ht="15" customHeight="1" x14ac:dyDescent="0.25">
      <c r="A302" s="36"/>
      <c r="B302" s="189">
        <v>32</v>
      </c>
      <c r="C302" s="190"/>
      <c r="D302" s="227" t="s">
        <v>40</v>
      </c>
      <c r="E302" s="227"/>
      <c r="F302" s="193">
        <v>5242.6400000000003</v>
      </c>
      <c r="G302" s="194"/>
      <c r="H302" s="198">
        <v>12000</v>
      </c>
      <c r="I302" s="198"/>
      <c r="J302" s="193">
        <v>12000</v>
      </c>
      <c r="K302" s="194"/>
      <c r="L302" s="198">
        <v>12000</v>
      </c>
      <c r="M302" s="198"/>
      <c r="N302" s="193">
        <v>12000</v>
      </c>
      <c r="O302" s="194"/>
      <c r="P302" s="35" t="s">
        <v>344</v>
      </c>
    </row>
    <row r="303" spans="1:16" ht="15" customHeight="1" x14ac:dyDescent="0.25">
      <c r="A303" s="8"/>
      <c r="B303" s="189">
        <v>32</v>
      </c>
      <c r="C303" s="190"/>
      <c r="D303" s="227" t="s">
        <v>415</v>
      </c>
      <c r="E303" s="227"/>
      <c r="F303" s="193">
        <v>0</v>
      </c>
      <c r="G303" s="194"/>
      <c r="H303" s="198">
        <v>0</v>
      </c>
      <c r="I303" s="198"/>
      <c r="J303" s="193">
        <v>27000</v>
      </c>
      <c r="K303" s="194"/>
      <c r="L303" s="198">
        <v>27000</v>
      </c>
      <c r="M303" s="198"/>
      <c r="N303" s="193">
        <v>27000</v>
      </c>
      <c r="O303" s="194"/>
      <c r="P303" s="35" t="s">
        <v>367</v>
      </c>
    </row>
    <row r="304" spans="1:16" ht="30.75" customHeight="1" x14ac:dyDescent="0.25">
      <c r="A304" s="34"/>
      <c r="B304" s="237" t="s">
        <v>124</v>
      </c>
      <c r="C304" s="238"/>
      <c r="D304" s="239" t="s">
        <v>125</v>
      </c>
      <c r="E304" s="239"/>
      <c r="F304" s="200">
        <f>F306</f>
        <v>121912.07</v>
      </c>
      <c r="G304" s="201"/>
      <c r="H304" s="200">
        <f>H306</f>
        <v>86500</v>
      </c>
      <c r="I304" s="201"/>
      <c r="J304" s="200">
        <f>J306</f>
        <v>95000</v>
      </c>
      <c r="K304" s="201"/>
      <c r="L304" s="200">
        <f>L306</f>
        <v>95000</v>
      </c>
      <c r="M304" s="201"/>
      <c r="N304" s="200">
        <f>N306</f>
        <v>95000</v>
      </c>
      <c r="O304" s="201"/>
      <c r="P304" s="35"/>
    </row>
    <row r="305" spans="1:16" ht="15" customHeight="1" x14ac:dyDescent="0.25">
      <c r="A305" s="51"/>
      <c r="B305" s="159" t="s">
        <v>110</v>
      </c>
      <c r="C305" s="160"/>
      <c r="D305" s="161" t="s">
        <v>24</v>
      </c>
      <c r="E305" s="161"/>
      <c r="F305" s="162">
        <v>123043.56</v>
      </c>
      <c r="G305" s="163"/>
      <c r="H305" s="197">
        <v>86500</v>
      </c>
      <c r="I305" s="197"/>
      <c r="J305" s="162">
        <v>95000</v>
      </c>
      <c r="K305" s="163"/>
      <c r="L305" s="197"/>
      <c r="M305" s="197"/>
      <c r="N305" s="162"/>
      <c r="O305" s="163"/>
      <c r="P305" s="52"/>
    </row>
    <row r="306" spans="1:16" ht="15" customHeight="1" x14ac:dyDescent="0.25">
      <c r="A306" s="37"/>
      <c r="B306" s="195">
        <v>3</v>
      </c>
      <c r="C306" s="196"/>
      <c r="D306" s="216" t="s">
        <v>38</v>
      </c>
      <c r="E306" s="216"/>
      <c r="F306" s="230">
        <f t="shared" ref="F306" si="119">F307</f>
        <v>121912.07</v>
      </c>
      <c r="G306" s="231"/>
      <c r="H306" s="230">
        <f t="shared" ref="H306" si="120">H307</f>
        <v>86500</v>
      </c>
      <c r="I306" s="231"/>
      <c r="J306" s="230">
        <f>J307</f>
        <v>95000</v>
      </c>
      <c r="K306" s="231"/>
      <c r="L306" s="230">
        <f>L307</f>
        <v>95000</v>
      </c>
      <c r="M306" s="231"/>
      <c r="N306" s="230">
        <f>N307</f>
        <v>95000</v>
      </c>
      <c r="O306" s="231"/>
      <c r="P306" s="35"/>
    </row>
    <row r="307" spans="1:16" ht="15" customHeight="1" x14ac:dyDescent="0.25">
      <c r="A307" s="36"/>
      <c r="B307" s="189">
        <v>32</v>
      </c>
      <c r="C307" s="190"/>
      <c r="D307" s="227" t="s">
        <v>40</v>
      </c>
      <c r="E307" s="227"/>
      <c r="F307" s="193">
        <v>121912.07</v>
      </c>
      <c r="G307" s="194"/>
      <c r="H307" s="198">
        <v>86500</v>
      </c>
      <c r="I307" s="198"/>
      <c r="J307" s="193">
        <v>95000</v>
      </c>
      <c r="K307" s="194"/>
      <c r="L307" s="198">
        <v>95000</v>
      </c>
      <c r="M307" s="198"/>
      <c r="N307" s="193">
        <v>95000</v>
      </c>
      <c r="O307" s="194"/>
      <c r="P307" s="35" t="s">
        <v>345</v>
      </c>
    </row>
    <row r="308" spans="1:16" ht="31.5" customHeight="1" x14ac:dyDescent="0.25">
      <c r="A308" s="34"/>
      <c r="B308" s="237" t="s">
        <v>126</v>
      </c>
      <c r="C308" s="238"/>
      <c r="D308" s="239" t="s">
        <v>41</v>
      </c>
      <c r="E308" s="239"/>
      <c r="F308" s="200">
        <f>F310</f>
        <v>7422.17</v>
      </c>
      <c r="G308" s="201"/>
      <c r="H308" s="200">
        <f>H310</f>
        <v>23500</v>
      </c>
      <c r="I308" s="201"/>
      <c r="J308" s="200">
        <f>J310</f>
        <v>10000</v>
      </c>
      <c r="K308" s="201"/>
      <c r="L308" s="200">
        <f>L310</f>
        <v>10000</v>
      </c>
      <c r="M308" s="201"/>
      <c r="N308" s="200">
        <f>N310</f>
        <v>10000</v>
      </c>
      <c r="O308" s="201"/>
      <c r="P308" s="35"/>
    </row>
    <row r="309" spans="1:16" x14ac:dyDescent="0.25">
      <c r="A309" s="51"/>
      <c r="B309" s="159" t="s">
        <v>110</v>
      </c>
      <c r="C309" s="160"/>
      <c r="D309" s="161" t="s">
        <v>24</v>
      </c>
      <c r="E309" s="161"/>
      <c r="F309" s="162">
        <v>7422.17</v>
      </c>
      <c r="G309" s="163"/>
      <c r="H309" s="197">
        <v>23500</v>
      </c>
      <c r="I309" s="197"/>
      <c r="J309" s="162">
        <v>10000</v>
      </c>
      <c r="K309" s="163"/>
      <c r="L309" s="197"/>
      <c r="M309" s="197"/>
      <c r="N309" s="162"/>
      <c r="O309" s="163"/>
      <c r="P309" s="52"/>
    </row>
    <row r="310" spans="1:16" ht="16.5" customHeight="1" x14ac:dyDescent="0.25">
      <c r="A310" s="37"/>
      <c r="B310" s="195">
        <v>3</v>
      </c>
      <c r="C310" s="196"/>
      <c r="D310" s="216" t="s">
        <v>38</v>
      </c>
      <c r="E310" s="216"/>
      <c r="F310" s="230">
        <f t="shared" ref="F310" si="121">F311</f>
        <v>7422.17</v>
      </c>
      <c r="G310" s="231"/>
      <c r="H310" s="230">
        <f t="shared" ref="H310" si="122">H311</f>
        <v>23500</v>
      </c>
      <c r="I310" s="231"/>
      <c r="J310" s="230">
        <f>J311</f>
        <v>10000</v>
      </c>
      <c r="K310" s="231"/>
      <c r="L310" s="230">
        <f>L311</f>
        <v>10000</v>
      </c>
      <c r="M310" s="231"/>
      <c r="N310" s="230">
        <f>N311</f>
        <v>10000</v>
      </c>
      <c r="O310" s="231"/>
      <c r="P310" s="35"/>
    </row>
    <row r="311" spans="1:16" ht="19.5" customHeight="1" x14ac:dyDescent="0.25">
      <c r="A311" s="36"/>
      <c r="B311" s="189">
        <v>34</v>
      </c>
      <c r="C311" s="190"/>
      <c r="D311" s="295" t="s">
        <v>41</v>
      </c>
      <c r="E311" s="295"/>
      <c r="F311" s="193">
        <v>7422.17</v>
      </c>
      <c r="G311" s="194"/>
      <c r="H311" s="198">
        <v>23500</v>
      </c>
      <c r="I311" s="198"/>
      <c r="J311" s="193">
        <v>10000</v>
      </c>
      <c r="K311" s="194"/>
      <c r="L311" s="198">
        <v>10000</v>
      </c>
      <c r="M311" s="198"/>
      <c r="N311" s="193">
        <v>10000</v>
      </c>
      <c r="O311" s="194"/>
      <c r="P311" s="35" t="s">
        <v>344</v>
      </c>
    </row>
    <row r="312" spans="1:16" ht="29.25" customHeight="1" x14ac:dyDescent="0.25">
      <c r="A312" s="34"/>
      <c r="B312" s="237" t="s">
        <v>326</v>
      </c>
      <c r="C312" s="238"/>
      <c r="D312" s="239" t="s">
        <v>327</v>
      </c>
      <c r="E312" s="239"/>
      <c r="F312" s="200">
        <f>F314</f>
        <v>0</v>
      </c>
      <c r="G312" s="201"/>
      <c r="H312" s="200">
        <f>H314</f>
        <v>10000</v>
      </c>
      <c r="I312" s="201"/>
      <c r="J312" s="200">
        <f>J314</f>
        <v>10000</v>
      </c>
      <c r="K312" s="201"/>
      <c r="L312" s="200">
        <f>L314</f>
        <v>10000</v>
      </c>
      <c r="M312" s="201"/>
      <c r="N312" s="200">
        <f>N314</f>
        <v>10000</v>
      </c>
      <c r="O312" s="201"/>
      <c r="P312" s="35"/>
    </row>
    <row r="313" spans="1:16" x14ac:dyDescent="0.25">
      <c r="A313" s="51"/>
      <c r="B313" s="159" t="s">
        <v>110</v>
      </c>
      <c r="C313" s="160"/>
      <c r="D313" s="161" t="s">
        <v>24</v>
      </c>
      <c r="E313" s="161"/>
      <c r="F313" s="162">
        <v>0</v>
      </c>
      <c r="G313" s="163"/>
      <c r="H313" s="197">
        <v>10000</v>
      </c>
      <c r="I313" s="197"/>
      <c r="J313" s="162">
        <v>10000</v>
      </c>
      <c r="K313" s="163"/>
      <c r="L313" s="197"/>
      <c r="M313" s="197"/>
      <c r="N313" s="162"/>
      <c r="O313" s="163"/>
      <c r="P313" s="52"/>
    </row>
    <row r="314" spans="1:16" ht="26.25" customHeight="1" x14ac:dyDescent="0.25">
      <c r="A314" s="37"/>
      <c r="B314" s="195">
        <v>3</v>
      </c>
      <c r="C314" s="196"/>
      <c r="D314" s="216" t="s">
        <v>38</v>
      </c>
      <c r="E314" s="216"/>
      <c r="F314" s="230">
        <f t="shared" ref="F314" si="123">F315</f>
        <v>0</v>
      </c>
      <c r="G314" s="231"/>
      <c r="H314" s="230">
        <f t="shared" ref="H314" si="124">H315</f>
        <v>10000</v>
      </c>
      <c r="I314" s="231"/>
      <c r="J314" s="230">
        <f>J315</f>
        <v>10000</v>
      </c>
      <c r="K314" s="231"/>
      <c r="L314" s="230">
        <f>L315</f>
        <v>10000</v>
      </c>
      <c r="M314" s="231"/>
      <c r="N314" s="230">
        <f>N315</f>
        <v>10000</v>
      </c>
      <c r="O314" s="231"/>
      <c r="P314" s="35"/>
    </row>
    <row r="315" spans="1:16" ht="27" customHeight="1" x14ac:dyDescent="0.25">
      <c r="A315" s="36"/>
      <c r="B315" s="189">
        <v>32</v>
      </c>
      <c r="C315" s="190"/>
      <c r="D315" s="227" t="s">
        <v>40</v>
      </c>
      <c r="E315" s="227"/>
      <c r="F315" s="193">
        <v>0</v>
      </c>
      <c r="G315" s="194"/>
      <c r="H315" s="198">
        <v>10000</v>
      </c>
      <c r="I315" s="198"/>
      <c r="J315" s="193">
        <v>10000</v>
      </c>
      <c r="K315" s="194"/>
      <c r="L315" s="198">
        <v>10000</v>
      </c>
      <c r="M315" s="198"/>
      <c r="N315" s="193">
        <v>10000</v>
      </c>
      <c r="O315" s="194"/>
      <c r="P315" s="35" t="s">
        <v>344</v>
      </c>
    </row>
    <row r="316" spans="1:16" ht="30.75" customHeight="1" x14ac:dyDescent="0.25">
      <c r="A316" s="34"/>
      <c r="B316" s="237" t="s">
        <v>127</v>
      </c>
      <c r="C316" s="238"/>
      <c r="D316" s="239" t="s">
        <v>128</v>
      </c>
      <c r="E316" s="239"/>
      <c r="F316" s="200">
        <f>F318</f>
        <v>12693.76</v>
      </c>
      <c r="G316" s="201"/>
      <c r="H316" s="200">
        <f>H318</f>
        <v>18000</v>
      </c>
      <c r="I316" s="201"/>
      <c r="J316" s="200">
        <f>J318</f>
        <v>13500</v>
      </c>
      <c r="K316" s="201"/>
      <c r="L316" s="200">
        <f>L318</f>
        <v>13500</v>
      </c>
      <c r="M316" s="201"/>
      <c r="N316" s="200">
        <f>N318</f>
        <v>13500</v>
      </c>
      <c r="O316" s="201"/>
      <c r="P316" s="35"/>
    </row>
    <row r="317" spans="1:16" ht="17.25" customHeight="1" x14ac:dyDescent="0.25">
      <c r="A317" s="51"/>
      <c r="B317" s="159" t="s">
        <v>110</v>
      </c>
      <c r="C317" s="160"/>
      <c r="D317" s="161" t="s">
        <v>24</v>
      </c>
      <c r="E317" s="161"/>
      <c r="F317" s="162">
        <v>12693.76</v>
      </c>
      <c r="G317" s="163"/>
      <c r="H317" s="197">
        <v>18000</v>
      </c>
      <c r="I317" s="197"/>
      <c r="J317" s="162">
        <v>13500</v>
      </c>
      <c r="K317" s="163"/>
      <c r="L317" s="197"/>
      <c r="M317" s="197"/>
      <c r="N317" s="162"/>
      <c r="O317" s="163"/>
      <c r="P317" s="52"/>
    </row>
    <row r="318" spans="1:16" ht="29.25" customHeight="1" x14ac:dyDescent="0.25">
      <c r="A318" s="37"/>
      <c r="B318" s="195">
        <v>4</v>
      </c>
      <c r="C318" s="196"/>
      <c r="D318" s="216" t="s">
        <v>45</v>
      </c>
      <c r="E318" s="216"/>
      <c r="F318" s="230">
        <f t="shared" ref="F318" si="125">F319</f>
        <v>12693.76</v>
      </c>
      <c r="G318" s="231"/>
      <c r="H318" s="230">
        <f t="shared" ref="H318" si="126">H319</f>
        <v>18000</v>
      </c>
      <c r="I318" s="231"/>
      <c r="J318" s="230">
        <f>J319</f>
        <v>13500</v>
      </c>
      <c r="K318" s="231"/>
      <c r="L318" s="230">
        <f>L319</f>
        <v>13500</v>
      </c>
      <c r="M318" s="231"/>
      <c r="N318" s="230">
        <f>N319</f>
        <v>13500</v>
      </c>
      <c r="O318" s="231"/>
      <c r="P318" s="35"/>
    </row>
    <row r="319" spans="1:16" ht="27.75" customHeight="1" x14ac:dyDescent="0.25">
      <c r="A319" s="36"/>
      <c r="B319" s="189">
        <v>42</v>
      </c>
      <c r="C319" s="190"/>
      <c r="D319" s="227" t="s">
        <v>50</v>
      </c>
      <c r="E319" s="227"/>
      <c r="F319" s="193">
        <v>12693.76</v>
      </c>
      <c r="G319" s="194"/>
      <c r="H319" s="198">
        <v>18000</v>
      </c>
      <c r="I319" s="198"/>
      <c r="J319" s="193">
        <v>13500</v>
      </c>
      <c r="K319" s="194"/>
      <c r="L319" s="198">
        <v>13500</v>
      </c>
      <c r="M319" s="198"/>
      <c r="N319" s="193">
        <v>13500</v>
      </c>
      <c r="O319" s="194"/>
      <c r="P319" s="35" t="s">
        <v>345</v>
      </c>
    </row>
    <row r="320" spans="1:16" ht="28.5" customHeight="1" x14ac:dyDescent="0.25">
      <c r="A320" s="34"/>
      <c r="B320" s="237" t="s">
        <v>127</v>
      </c>
      <c r="C320" s="238"/>
      <c r="D320" s="239" t="s">
        <v>328</v>
      </c>
      <c r="E320" s="239"/>
      <c r="F320" s="200">
        <f>F326+F328</f>
        <v>128592.39</v>
      </c>
      <c r="G320" s="201"/>
      <c r="H320" s="200">
        <f>H326+H328</f>
        <v>255000</v>
      </c>
      <c r="I320" s="201"/>
      <c r="J320" s="200">
        <f>J326+J328</f>
        <v>810000</v>
      </c>
      <c r="K320" s="201"/>
      <c r="L320" s="200">
        <f>L326+L328</f>
        <v>110000</v>
      </c>
      <c r="M320" s="201"/>
      <c r="N320" s="200">
        <f>N326+N328</f>
        <v>110000</v>
      </c>
      <c r="O320" s="201"/>
      <c r="P320" s="106"/>
    </row>
    <row r="321" spans="1:17" ht="18.75" customHeight="1" x14ac:dyDescent="0.25">
      <c r="A321" s="54"/>
      <c r="B321" s="159" t="s">
        <v>110</v>
      </c>
      <c r="C321" s="160"/>
      <c r="D321" s="161" t="s">
        <v>24</v>
      </c>
      <c r="E321" s="161"/>
      <c r="F321" s="217">
        <v>0</v>
      </c>
      <c r="G321" s="218"/>
      <c r="H321" s="217">
        <v>0</v>
      </c>
      <c r="I321" s="218"/>
      <c r="J321" s="217">
        <v>20000</v>
      </c>
      <c r="K321" s="218"/>
      <c r="L321" s="217"/>
      <c r="M321" s="218"/>
      <c r="N321" s="217"/>
      <c r="O321" s="218"/>
      <c r="P321" s="52"/>
      <c r="Q321" s="2"/>
    </row>
    <row r="322" spans="1:17" ht="16.5" customHeight="1" x14ac:dyDescent="0.25">
      <c r="A322" s="51"/>
      <c r="B322" s="159" t="s">
        <v>112</v>
      </c>
      <c r="C322" s="160"/>
      <c r="D322" s="161" t="s">
        <v>29</v>
      </c>
      <c r="E322" s="161"/>
      <c r="F322" s="162">
        <v>128592.39</v>
      </c>
      <c r="G322" s="163"/>
      <c r="H322" s="197">
        <v>240000</v>
      </c>
      <c r="I322" s="197"/>
      <c r="J322" s="162">
        <v>100000</v>
      </c>
      <c r="K322" s="163"/>
      <c r="L322" s="197"/>
      <c r="M322" s="197"/>
      <c r="N322" s="162"/>
      <c r="O322" s="163"/>
      <c r="P322" s="52"/>
    </row>
    <row r="323" spans="1:17" ht="16.5" customHeight="1" x14ac:dyDescent="0.25">
      <c r="A323" s="51"/>
      <c r="B323" s="159" t="s">
        <v>111</v>
      </c>
      <c r="C323" s="160"/>
      <c r="D323" s="161" t="s">
        <v>26</v>
      </c>
      <c r="E323" s="161"/>
      <c r="F323" s="162">
        <v>0</v>
      </c>
      <c r="G323" s="163"/>
      <c r="H323" s="162">
        <v>0</v>
      </c>
      <c r="I323" s="163"/>
      <c r="J323" s="162">
        <v>185000</v>
      </c>
      <c r="K323" s="163"/>
      <c r="L323" s="162"/>
      <c r="M323" s="163"/>
      <c r="N323" s="162"/>
      <c r="O323" s="163"/>
      <c r="P323" s="52"/>
    </row>
    <row r="324" spans="1:17" ht="16.5" customHeight="1" x14ac:dyDescent="0.25">
      <c r="A324" s="51"/>
      <c r="B324" s="159" t="s">
        <v>144</v>
      </c>
      <c r="C324" s="160"/>
      <c r="D324" s="159" t="s">
        <v>27</v>
      </c>
      <c r="E324" s="160"/>
      <c r="F324" s="162">
        <v>0</v>
      </c>
      <c r="G324" s="163"/>
      <c r="H324" s="162">
        <v>15000</v>
      </c>
      <c r="I324" s="163"/>
      <c r="J324" s="162">
        <v>470000</v>
      </c>
      <c r="K324" s="163"/>
      <c r="L324" s="49"/>
      <c r="M324" s="49"/>
      <c r="N324" s="47"/>
      <c r="O324" s="48"/>
      <c r="P324" s="52"/>
    </row>
    <row r="325" spans="1:17" ht="26.25" customHeight="1" x14ac:dyDescent="0.25">
      <c r="A325" s="51"/>
      <c r="B325" s="159" t="s">
        <v>150</v>
      </c>
      <c r="C325" s="160"/>
      <c r="D325" s="159" t="s">
        <v>37</v>
      </c>
      <c r="E325" s="160"/>
      <c r="F325" s="162">
        <v>0</v>
      </c>
      <c r="G325" s="163"/>
      <c r="H325" s="162">
        <v>0</v>
      </c>
      <c r="I325" s="163"/>
      <c r="J325" s="162">
        <v>35000</v>
      </c>
      <c r="K325" s="163"/>
      <c r="L325" s="162"/>
      <c r="M325" s="163"/>
      <c r="N325" s="162"/>
      <c r="O325" s="163"/>
      <c r="P325" s="52"/>
    </row>
    <row r="326" spans="1:17" ht="18.75" customHeight="1" x14ac:dyDescent="0.25">
      <c r="A326" s="37"/>
      <c r="B326" s="195">
        <v>3</v>
      </c>
      <c r="C326" s="196"/>
      <c r="D326" s="216" t="s">
        <v>38</v>
      </c>
      <c r="E326" s="216"/>
      <c r="F326" s="230">
        <f t="shared" ref="F326" si="127">F327</f>
        <v>128592.39</v>
      </c>
      <c r="G326" s="231"/>
      <c r="H326" s="230">
        <f t="shared" ref="H326" si="128">H327</f>
        <v>235000</v>
      </c>
      <c r="I326" s="231"/>
      <c r="J326" s="230">
        <f>J327</f>
        <v>100000</v>
      </c>
      <c r="K326" s="231"/>
      <c r="L326" s="230">
        <f>L327</f>
        <v>50000</v>
      </c>
      <c r="M326" s="231"/>
      <c r="N326" s="230">
        <f>N327</f>
        <v>50000</v>
      </c>
      <c r="O326" s="231"/>
      <c r="P326" s="43"/>
    </row>
    <row r="327" spans="1:17" ht="15" customHeight="1" x14ac:dyDescent="0.25">
      <c r="A327" s="36"/>
      <c r="B327" s="189">
        <v>32</v>
      </c>
      <c r="C327" s="190"/>
      <c r="D327" s="227" t="s">
        <v>40</v>
      </c>
      <c r="E327" s="227"/>
      <c r="F327" s="193">
        <v>128592.39</v>
      </c>
      <c r="G327" s="194"/>
      <c r="H327" s="198">
        <v>235000</v>
      </c>
      <c r="I327" s="198"/>
      <c r="J327" s="193">
        <v>100000</v>
      </c>
      <c r="K327" s="194"/>
      <c r="L327" s="198">
        <v>50000</v>
      </c>
      <c r="M327" s="198"/>
      <c r="N327" s="193">
        <v>50000</v>
      </c>
      <c r="O327" s="194"/>
      <c r="P327" s="35" t="s">
        <v>346</v>
      </c>
    </row>
    <row r="328" spans="1:17" ht="31.5" customHeight="1" x14ac:dyDescent="0.25">
      <c r="A328" s="37"/>
      <c r="B328" s="195">
        <v>4</v>
      </c>
      <c r="C328" s="196"/>
      <c r="D328" s="216" t="s">
        <v>45</v>
      </c>
      <c r="E328" s="216"/>
      <c r="F328" s="230">
        <f t="shared" ref="F328" si="129">F330+F329</f>
        <v>0</v>
      </c>
      <c r="G328" s="231"/>
      <c r="H328" s="230">
        <f t="shared" ref="H328" si="130">H330+H329</f>
        <v>20000</v>
      </c>
      <c r="I328" s="231"/>
      <c r="J328" s="230">
        <f>J330+J329</f>
        <v>710000</v>
      </c>
      <c r="K328" s="231"/>
      <c r="L328" s="230">
        <f>L330+L329</f>
        <v>60000</v>
      </c>
      <c r="M328" s="231"/>
      <c r="N328" s="230">
        <f>N330+N329</f>
        <v>60000</v>
      </c>
      <c r="O328" s="231"/>
      <c r="P328" s="35"/>
    </row>
    <row r="329" spans="1:17" ht="30.75" customHeight="1" x14ac:dyDescent="0.25">
      <c r="A329" s="36"/>
      <c r="B329" s="189">
        <v>42</v>
      </c>
      <c r="C329" s="190"/>
      <c r="D329" s="227" t="s">
        <v>50</v>
      </c>
      <c r="E329" s="227"/>
      <c r="F329" s="193">
        <v>0</v>
      </c>
      <c r="G329" s="194"/>
      <c r="H329" s="198">
        <v>10000</v>
      </c>
      <c r="I329" s="198"/>
      <c r="J329" s="193">
        <v>10000</v>
      </c>
      <c r="K329" s="194"/>
      <c r="L329" s="198">
        <v>10000</v>
      </c>
      <c r="M329" s="198"/>
      <c r="N329" s="193">
        <v>10000</v>
      </c>
      <c r="O329" s="194"/>
      <c r="P329" s="35" t="s">
        <v>346</v>
      </c>
    </row>
    <row r="330" spans="1:17" ht="27.75" customHeight="1" x14ac:dyDescent="0.25">
      <c r="A330" s="36"/>
      <c r="B330" s="189">
        <v>45</v>
      </c>
      <c r="C330" s="190"/>
      <c r="D330" s="227" t="s">
        <v>129</v>
      </c>
      <c r="E330" s="227"/>
      <c r="F330" s="193">
        <v>0</v>
      </c>
      <c r="G330" s="194"/>
      <c r="H330" s="198">
        <v>10000</v>
      </c>
      <c r="I330" s="198"/>
      <c r="J330" s="193">
        <v>700000</v>
      </c>
      <c r="K330" s="194"/>
      <c r="L330" s="198">
        <v>50000</v>
      </c>
      <c r="M330" s="198"/>
      <c r="N330" s="193">
        <v>50000</v>
      </c>
      <c r="O330" s="194"/>
      <c r="P330" s="35" t="s">
        <v>346</v>
      </c>
    </row>
    <row r="331" spans="1:17" x14ac:dyDescent="0.25">
      <c r="A331" s="40"/>
      <c r="B331" s="232" t="s">
        <v>130</v>
      </c>
      <c r="C331" s="233"/>
      <c r="D331" s="234" t="s">
        <v>131</v>
      </c>
      <c r="E331" s="234"/>
      <c r="F331" s="235">
        <f>F332</f>
        <v>6076.88</v>
      </c>
      <c r="G331" s="236"/>
      <c r="H331" s="235">
        <f>H332</f>
        <v>10000</v>
      </c>
      <c r="I331" s="236"/>
      <c r="J331" s="235">
        <f>J332</f>
        <v>10000</v>
      </c>
      <c r="K331" s="236"/>
      <c r="L331" s="235">
        <f>L332</f>
        <v>10000</v>
      </c>
      <c r="M331" s="236"/>
      <c r="N331" s="235">
        <f>N332</f>
        <v>10000</v>
      </c>
      <c r="O331" s="236"/>
      <c r="P331" s="33"/>
    </row>
    <row r="332" spans="1:17" ht="30" customHeight="1" x14ac:dyDescent="0.25">
      <c r="A332" s="34"/>
      <c r="B332" s="237" t="s">
        <v>132</v>
      </c>
      <c r="C332" s="238"/>
      <c r="D332" s="239" t="s">
        <v>133</v>
      </c>
      <c r="E332" s="239"/>
      <c r="F332" s="200">
        <f>F334</f>
        <v>6076.88</v>
      </c>
      <c r="G332" s="201"/>
      <c r="H332" s="200">
        <f>H334</f>
        <v>10000</v>
      </c>
      <c r="I332" s="201"/>
      <c r="J332" s="200">
        <f>J334</f>
        <v>10000</v>
      </c>
      <c r="K332" s="201"/>
      <c r="L332" s="200">
        <f>L334</f>
        <v>10000</v>
      </c>
      <c r="M332" s="201"/>
      <c r="N332" s="200">
        <f>N334</f>
        <v>10000</v>
      </c>
      <c r="O332" s="201"/>
      <c r="P332" s="35"/>
    </row>
    <row r="333" spans="1:17" x14ac:dyDescent="0.25">
      <c r="A333" s="51"/>
      <c r="B333" s="159" t="s">
        <v>110</v>
      </c>
      <c r="C333" s="160"/>
      <c r="D333" s="161" t="s">
        <v>24</v>
      </c>
      <c r="E333" s="161"/>
      <c r="F333" s="162">
        <v>6076.88</v>
      </c>
      <c r="G333" s="163"/>
      <c r="H333" s="197">
        <v>10000</v>
      </c>
      <c r="I333" s="197"/>
      <c r="J333" s="162">
        <v>10000</v>
      </c>
      <c r="K333" s="163"/>
      <c r="L333" s="197"/>
      <c r="M333" s="197"/>
      <c r="N333" s="162"/>
      <c r="O333" s="163"/>
      <c r="P333" s="52"/>
    </row>
    <row r="334" spans="1:17" ht="18.75" customHeight="1" x14ac:dyDescent="0.25">
      <c r="A334" s="37"/>
      <c r="B334" s="195">
        <v>3</v>
      </c>
      <c r="C334" s="196"/>
      <c r="D334" s="216" t="s">
        <v>38</v>
      </c>
      <c r="E334" s="216"/>
      <c r="F334" s="230">
        <f t="shared" ref="F334" si="131">F335</f>
        <v>6076.88</v>
      </c>
      <c r="G334" s="231"/>
      <c r="H334" s="230">
        <f t="shared" ref="H334" si="132">H335</f>
        <v>10000</v>
      </c>
      <c r="I334" s="231"/>
      <c r="J334" s="230">
        <f>J335</f>
        <v>10000</v>
      </c>
      <c r="K334" s="231"/>
      <c r="L334" s="230">
        <f>L335</f>
        <v>10000</v>
      </c>
      <c r="M334" s="231"/>
      <c r="N334" s="230">
        <f>N335</f>
        <v>10000</v>
      </c>
      <c r="O334" s="231"/>
      <c r="P334" s="35"/>
    </row>
    <row r="335" spans="1:17" x14ac:dyDescent="0.25">
      <c r="A335" s="36"/>
      <c r="B335" s="189">
        <v>38</v>
      </c>
      <c r="C335" s="190"/>
      <c r="D335" s="227" t="s">
        <v>44</v>
      </c>
      <c r="E335" s="227"/>
      <c r="F335" s="193">
        <v>6076.88</v>
      </c>
      <c r="G335" s="194"/>
      <c r="H335" s="198">
        <v>10000</v>
      </c>
      <c r="I335" s="198"/>
      <c r="J335" s="193">
        <v>10000</v>
      </c>
      <c r="K335" s="194"/>
      <c r="L335" s="198">
        <v>10000</v>
      </c>
      <c r="M335" s="198"/>
      <c r="N335" s="193">
        <v>10000</v>
      </c>
      <c r="O335" s="194"/>
      <c r="P335" s="35" t="s">
        <v>346</v>
      </c>
    </row>
    <row r="336" spans="1:17" x14ac:dyDescent="0.25">
      <c r="A336" s="41"/>
      <c r="B336" s="241" t="s">
        <v>134</v>
      </c>
      <c r="C336" s="242"/>
      <c r="D336" s="243" t="s">
        <v>135</v>
      </c>
      <c r="E336" s="243"/>
      <c r="F336" s="244">
        <f>F337+F348+F368+F392+F406+F417+F438+F449</f>
        <v>823797.16999999993</v>
      </c>
      <c r="G336" s="245"/>
      <c r="H336" s="244">
        <f>H337+H348+H368+H392+H406+H417+H438+H449</f>
        <v>1203000</v>
      </c>
      <c r="I336" s="245"/>
      <c r="J336" s="244">
        <f>J337+J348+J368+J392+J406+J417+J438+J449</f>
        <v>2450500</v>
      </c>
      <c r="K336" s="245"/>
      <c r="L336" s="244">
        <f>L337+L348+L368+L392+L406+L417+L438+L449</f>
        <v>1320500</v>
      </c>
      <c r="M336" s="245"/>
      <c r="N336" s="244">
        <f>N337+N348+N368+N392+N406+N417+N438+N449</f>
        <v>1205500</v>
      </c>
      <c r="O336" s="245"/>
      <c r="P336" s="31"/>
    </row>
    <row r="337" spans="1:16" x14ac:dyDescent="0.25">
      <c r="A337" s="42"/>
      <c r="B337" s="410" t="s">
        <v>136</v>
      </c>
      <c r="C337" s="411"/>
      <c r="D337" s="412" t="s">
        <v>137</v>
      </c>
      <c r="E337" s="412"/>
      <c r="F337" s="413">
        <f>F338+F342</f>
        <v>89593.930000000008</v>
      </c>
      <c r="G337" s="414"/>
      <c r="H337" s="415">
        <f>H338+H342</f>
        <v>78000</v>
      </c>
      <c r="I337" s="415"/>
      <c r="J337" s="416">
        <f>J338+J342</f>
        <v>97000</v>
      </c>
      <c r="K337" s="417"/>
      <c r="L337" s="415">
        <f>L338+L342</f>
        <v>97000</v>
      </c>
      <c r="M337" s="415"/>
      <c r="N337" s="416">
        <f>N338+N342</f>
        <v>97000</v>
      </c>
      <c r="O337" s="417"/>
      <c r="P337" s="33"/>
    </row>
    <row r="338" spans="1:16" ht="31.5" customHeight="1" x14ac:dyDescent="0.25">
      <c r="A338" s="38"/>
      <c r="B338" s="185" t="s">
        <v>138</v>
      </c>
      <c r="C338" s="186"/>
      <c r="D338" s="258" t="s">
        <v>139</v>
      </c>
      <c r="E338" s="258"/>
      <c r="F338" s="187">
        <f>F340</f>
        <v>87274.05</v>
      </c>
      <c r="G338" s="188"/>
      <c r="H338" s="418">
        <f>H340</f>
        <v>70000</v>
      </c>
      <c r="I338" s="418"/>
      <c r="J338" s="187">
        <f>J340</f>
        <v>82000</v>
      </c>
      <c r="K338" s="188"/>
      <c r="L338" s="418">
        <f>L340</f>
        <v>82000</v>
      </c>
      <c r="M338" s="418"/>
      <c r="N338" s="187">
        <f>N340</f>
        <v>82000</v>
      </c>
      <c r="O338" s="188"/>
      <c r="P338" s="35"/>
    </row>
    <row r="339" spans="1:16" ht="15.75" customHeight="1" x14ac:dyDescent="0.25">
      <c r="A339" s="53"/>
      <c r="B339" s="221" t="s">
        <v>112</v>
      </c>
      <c r="C339" s="222"/>
      <c r="D339" s="223" t="s">
        <v>29</v>
      </c>
      <c r="E339" s="223"/>
      <c r="F339" s="224">
        <v>87274.05</v>
      </c>
      <c r="G339" s="225"/>
      <c r="H339" s="226">
        <v>70000</v>
      </c>
      <c r="I339" s="226"/>
      <c r="J339" s="224">
        <v>82000</v>
      </c>
      <c r="K339" s="225"/>
      <c r="L339" s="226"/>
      <c r="M339" s="226"/>
      <c r="N339" s="224"/>
      <c r="O339" s="225"/>
      <c r="P339" s="52"/>
    </row>
    <row r="340" spans="1:16" x14ac:dyDescent="0.25">
      <c r="A340" s="36"/>
      <c r="B340" s="191">
        <v>3</v>
      </c>
      <c r="C340" s="192"/>
      <c r="D340" s="227" t="s">
        <v>38</v>
      </c>
      <c r="E340" s="227"/>
      <c r="F340" s="193">
        <f t="shared" ref="F340" si="133">F341</f>
        <v>87274.05</v>
      </c>
      <c r="G340" s="194"/>
      <c r="H340" s="193">
        <f t="shared" ref="H340" si="134">H341</f>
        <v>70000</v>
      </c>
      <c r="I340" s="194"/>
      <c r="J340" s="193">
        <f>J341</f>
        <v>82000</v>
      </c>
      <c r="K340" s="194"/>
      <c r="L340" s="198">
        <f>L341</f>
        <v>82000</v>
      </c>
      <c r="M340" s="198"/>
      <c r="N340" s="193">
        <f>N341</f>
        <v>82000</v>
      </c>
      <c r="O340" s="194"/>
      <c r="P340" s="35"/>
    </row>
    <row r="341" spans="1:16" ht="15" customHeight="1" x14ac:dyDescent="0.25">
      <c r="A341" s="37"/>
      <c r="B341" s="228">
        <v>32</v>
      </c>
      <c r="C341" s="229"/>
      <c r="D341" s="216" t="s">
        <v>40</v>
      </c>
      <c r="E341" s="216"/>
      <c r="F341" s="230">
        <v>87274.05</v>
      </c>
      <c r="G341" s="231"/>
      <c r="H341" s="209">
        <v>70000</v>
      </c>
      <c r="I341" s="209"/>
      <c r="J341" s="230">
        <v>82000</v>
      </c>
      <c r="K341" s="231"/>
      <c r="L341" s="209">
        <v>82000</v>
      </c>
      <c r="M341" s="209"/>
      <c r="N341" s="230">
        <v>82000</v>
      </c>
      <c r="O341" s="231"/>
      <c r="P341" s="35" t="s">
        <v>347</v>
      </c>
    </row>
    <row r="342" spans="1:16" ht="40.5" customHeight="1" x14ac:dyDescent="0.25">
      <c r="A342" s="38"/>
      <c r="B342" s="185" t="s">
        <v>392</v>
      </c>
      <c r="C342" s="186"/>
      <c r="D342" s="258" t="s">
        <v>140</v>
      </c>
      <c r="E342" s="258"/>
      <c r="F342" s="187">
        <f>F344+F346</f>
        <v>2319.88</v>
      </c>
      <c r="G342" s="188"/>
      <c r="H342" s="418">
        <f>H344+H346</f>
        <v>8000</v>
      </c>
      <c r="I342" s="418"/>
      <c r="J342" s="187">
        <f>J344+J346</f>
        <v>15000</v>
      </c>
      <c r="K342" s="188"/>
      <c r="L342" s="418">
        <f>L344+L346</f>
        <v>15000</v>
      </c>
      <c r="M342" s="418"/>
      <c r="N342" s="187">
        <f>N344+N346</f>
        <v>15000</v>
      </c>
      <c r="O342" s="188"/>
      <c r="P342" s="35"/>
    </row>
    <row r="343" spans="1:16" ht="26.25" customHeight="1" x14ac:dyDescent="0.25">
      <c r="A343" s="53"/>
      <c r="B343" s="221" t="s">
        <v>112</v>
      </c>
      <c r="C343" s="222"/>
      <c r="D343" s="223" t="s">
        <v>29</v>
      </c>
      <c r="E343" s="223"/>
      <c r="F343" s="224">
        <v>2319.88</v>
      </c>
      <c r="G343" s="225"/>
      <c r="H343" s="226">
        <v>8000</v>
      </c>
      <c r="I343" s="226"/>
      <c r="J343" s="224">
        <v>15000</v>
      </c>
      <c r="K343" s="225"/>
      <c r="L343" s="226"/>
      <c r="M343" s="226"/>
      <c r="N343" s="224"/>
      <c r="O343" s="225"/>
      <c r="P343" s="52"/>
    </row>
    <row r="344" spans="1:16" ht="15" customHeight="1" x14ac:dyDescent="0.25">
      <c r="A344" s="36"/>
      <c r="B344" s="191">
        <v>3</v>
      </c>
      <c r="C344" s="192"/>
      <c r="D344" s="227" t="s">
        <v>38</v>
      </c>
      <c r="E344" s="227"/>
      <c r="F344" s="193">
        <f t="shared" ref="F344" si="135">F345</f>
        <v>0</v>
      </c>
      <c r="G344" s="194"/>
      <c r="H344" s="193">
        <f t="shared" ref="H344" si="136">H345</f>
        <v>0</v>
      </c>
      <c r="I344" s="194"/>
      <c r="J344" s="193">
        <f>J345</f>
        <v>0</v>
      </c>
      <c r="K344" s="194"/>
      <c r="L344" s="198">
        <f>L345</f>
        <v>0</v>
      </c>
      <c r="M344" s="198"/>
      <c r="N344" s="193">
        <f>N345</f>
        <v>0</v>
      </c>
      <c r="O344" s="194"/>
      <c r="P344" s="35"/>
    </row>
    <row r="345" spans="1:16" ht="21.75" customHeight="1" x14ac:dyDescent="0.25">
      <c r="A345" s="37"/>
      <c r="B345" s="228">
        <v>32</v>
      </c>
      <c r="C345" s="229"/>
      <c r="D345" s="216" t="s">
        <v>40</v>
      </c>
      <c r="E345" s="216"/>
      <c r="F345" s="230">
        <v>0</v>
      </c>
      <c r="G345" s="231"/>
      <c r="H345" s="209">
        <v>0</v>
      </c>
      <c r="I345" s="209"/>
      <c r="J345" s="230">
        <v>0</v>
      </c>
      <c r="K345" s="231"/>
      <c r="L345" s="209">
        <v>0</v>
      </c>
      <c r="M345" s="209"/>
      <c r="N345" s="230">
        <v>0</v>
      </c>
      <c r="O345" s="231"/>
      <c r="P345" s="35" t="s">
        <v>347</v>
      </c>
    </row>
    <row r="346" spans="1:16" ht="30" customHeight="1" x14ac:dyDescent="0.25">
      <c r="A346" s="36"/>
      <c r="B346" s="191">
        <v>4</v>
      </c>
      <c r="C346" s="192"/>
      <c r="D346" s="227" t="s">
        <v>45</v>
      </c>
      <c r="E346" s="227"/>
      <c r="F346" s="193">
        <f t="shared" ref="F346" si="137">F347</f>
        <v>2319.88</v>
      </c>
      <c r="G346" s="194"/>
      <c r="H346" s="193">
        <f t="shared" ref="H346" si="138">H347</f>
        <v>8000</v>
      </c>
      <c r="I346" s="194"/>
      <c r="J346" s="193">
        <f>J347</f>
        <v>15000</v>
      </c>
      <c r="K346" s="194"/>
      <c r="L346" s="198">
        <f>L347</f>
        <v>15000</v>
      </c>
      <c r="M346" s="198"/>
      <c r="N346" s="193">
        <f>N347</f>
        <v>15000</v>
      </c>
      <c r="O346" s="194"/>
      <c r="P346" s="35"/>
    </row>
    <row r="347" spans="1:16" ht="30" customHeight="1" x14ac:dyDescent="0.25">
      <c r="A347" s="37"/>
      <c r="B347" s="228">
        <v>42</v>
      </c>
      <c r="C347" s="229"/>
      <c r="D347" s="216" t="s">
        <v>50</v>
      </c>
      <c r="E347" s="216"/>
      <c r="F347" s="230">
        <v>2319.88</v>
      </c>
      <c r="G347" s="231"/>
      <c r="H347" s="209">
        <v>8000</v>
      </c>
      <c r="I347" s="209"/>
      <c r="J347" s="230">
        <v>15000</v>
      </c>
      <c r="K347" s="231"/>
      <c r="L347" s="209">
        <v>15000</v>
      </c>
      <c r="M347" s="209"/>
      <c r="N347" s="230">
        <v>15000</v>
      </c>
      <c r="O347" s="231"/>
      <c r="P347" s="35" t="s">
        <v>347</v>
      </c>
    </row>
    <row r="348" spans="1:16" ht="15.75" customHeight="1" x14ac:dyDescent="0.25">
      <c r="A348" s="40"/>
      <c r="B348" s="232" t="s">
        <v>141</v>
      </c>
      <c r="C348" s="233"/>
      <c r="D348" s="234" t="s">
        <v>142</v>
      </c>
      <c r="E348" s="234"/>
      <c r="F348" s="235">
        <f>F349+F357</f>
        <v>235662.19</v>
      </c>
      <c r="G348" s="236"/>
      <c r="H348" s="419">
        <f>H349+H357</f>
        <v>253000</v>
      </c>
      <c r="I348" s="419"/>
      <c r="J348" s="235">
        <f>J349+J357</f>
        <v>500000</v>
      </c>
      <c r="K348" s="236"/>
      <c r="L348" s="419">
        <f>L349+L357</f>
        <v>500000</v>
      </c>
      <c r="M348" s="419"/>
      <c r="N348" s="235">
        <f>N349+N357</f>
        <v>500000</v>
      </c>
      <c r="O348" s="236"/>
      <c r="P348" s="33"/>
    </row>
    <row r="349" spans="1:16" ht="37.5" customHeight="1" x14ac:dyDescent="0.25">
      <c r="A349" s="34"/>
      <c r="B349" s="237" t="s">
        <v>143</v>
      </c>
      <c r="C349" s="238"/>
      <c r="D349" s="239" t="s">
        <v>340</v>
      </c>
      <c r="E349" s="239"/>
      <c r="F349" s="200">
        <f>F355</f>
        <v>170597.19</v>
      </c>
      <c r="G349" s="201"/>
      <c r="H349" s="256">
        <f>H355</f>
        <v>203000</v>
      </c>
      <c r="I349" s="256"/>
      <c r="J349" s="200">
        <f>J355</f>
        <v>200000</v>
      </c>
      <c r="K349" s="201"/>
      <c r="L349" s="256">
        <f>L355</f>
        <v>200000</v>
      </c>
      <c r="M349" s="256"/>
      <c r="N349" s="200">
        <f>N355</f>
        <v>200000</v>
      </c>
      <c r="O349" s="201"/>
      <c r="P349" s="35"/>
    </row>
    <row r="350" spans="1:16" x14ac:dyDescent="0.25">
      <c r="A350" s="51"/>
      <c r="B350" s="159" t="s">
        <v>110</v>
      </c>
      <c r="C350" s="160"/>
      <c r="D350" s="161" t="s">
        <v>24</v>
      </c>
      <c r="E350" s="161"/>
      <c r="F350" s="162">
        <v>18461.95</v>
      </c>
      <c r="G350" s="163"/>
      <c r="H350" s="197">
        <v>0</v>
      </c>
      <c r="I350" s="197"/>
      <c r="J350" s="162">
        <v>0</v>
      </c>
      <c r="K350" s="163"/>
      <c r="L350" s="197"/>
      <c r="M350" s="197"/>
      <c r="N350" s="162"/>
      <c r="O350" s="163"/>
      <c r="P350" s="52"/>
    </row>
    <row r="351" spans="1:16" x14ac:dyDescent="0.25">
      <c r="A351" s="53"/>
      <c r="B351" s="221" t="s">
        <v>112</v>
      </c>
      <c r="C351" s="222"/>
      <c r="D351" s="223" t="s">
        <v>29</v>
      </c>
      <c r="E351" s="223"/>
      <c r="F351" s="224">
        <v>110835.24</v>
      </c>
      <c r="G351" s="225"/>
      <c r="H351" s="226">
        <v>168000</v>
      </c>
      <c r="I351" s="226"/>
      <c r="J351" s="224">
        <v>50000</v>
      </c>
      <c r="K351" s="225"/>
      <c r="L351" s="226"/>
      <c r="M351" s="226"/>
      <c r="N351" s="224"/>
      <c r="O351" s="225"/>
      <c r="P351" s="52"/>
    </row>
    <row r="352" spans="1:16" ht="17.25" customHeight="1" x14ac:dyDescent="0.25">
      <c r="A352" s="51"/>
      <c r="B352" s="159" t="s">
        <v>111</v>
      </c>
      <c r="C352" s="160"/>
      <c r="D352" s="161" t="s">
        <v>26</v>
      </c>
      <c r="E352" s="161"/>
      <c r="F352" s="162">
        <v>41300</v>
      </c>
      <c r="G352" s="163"/>
      <c r="H352" s="197">
        <v>35000</v>
      </c>
      <c r="I352" s="197"/>
      <c r="J352" s="162">
        <v>150000</v>
      </c>
      <c r="K352" s="163"/>
      <c r="L352" s="197"/>
      <c r="M352" s="197"/>
      <c r="N352" s="162"/>
      <c r="O352" s="163"/>
      <c r="P352" s="52"/>
    </row>
    <row r="353" spans="1:18" ht="21.75" customHeight="1" x14ac:dyDescent="0.25">
      <c r="A353" s="51"/>
      <c r="B353" s="159" t="s">
        <v>144</v>
      </c>
      <c r="C353" s="160"/>
      <c r="D353" s="259" t="s">
        <v>27</v>
      </c>
      <c r="E353" s="259"/>
      <c r="F353" s="162">
        <v>0</v>
      </c>
      <c r="G353" s="163"/>
      <c r="H353" s="197">
        <v>0</v>
      </c>
      <c r="I353" s="197"/>
      <c r="J353" s="162">
        <v>0</v>
      </c>
      <c r="K353" s="163"/>
      <c r="L353" s="197"/>
      <c r="M353" s="197"/>
      <c r="N353" s="162"/>
      <c r="O353" s="163"/>
      <c r="P353" s="52"/>
    </row>
    <row r="354" spans="1:18" x14ac:dyDescent="0.25">
      <c r="A354" s="53"/>
      <c r="B354" s="212" t="s">
        <v>329</v>
      </c>
      <c r="C354" s="213"/>
      <c r="D354" s="214" t="s">
        <v>330</v>
      </c>
      <c r="E354" s="215"/>
      <c r="F354" s="210">
        <v>0</v>
      </c>
      <c r="G354" s="211"/>
      <c r="H354" s="210">
        <v>0</v>
      </c>
      <c r="I354" s="211"/>
      <c r="J354" s="210">
        <v>0</v>
      </c>
      <c r="K354" s="211"/>
      <c r="L354" s="210"/>
      <c r="M354" s="211"/>
      <c r="N354" s="210"/>
      <c r="O354" s="211"/>
      <c r="P354" s="52"/>
    </row>
    <row r="355" spans="1:18" x14ac:dyDescent="0.25">
      <c r="A355" s="36"/>
      <c r="B355" s="191">
        <v>3</v>
      </c>
      <c r="C355" s="192"/>
      <c r="D355" s="227" t="s">
        <v>38</v>
      </c>
      <c r="E355" s="227"/>
      <c r="F355" s="193">
        <f t="shared" ref="F355" si="139">F356</f>
        <v>170597.19</v>
      </c>
      <c r="G355" s="194"/>
      <c r="H355" s="193">
        <f t="shared" ref="H355" si="140">H356</f>
        <v>203000</v>
      </c>
      <c r="I355" s="194"/>
      <c r="J355" s="193">
        <f>J356</f>
        <v>200000</v>
      </c>
      <c r="K355" s="194"/>
      <c r="L355" s="198">
        <f>L356</f>
        <v>200000</v>
      </c>
      <c r="M355" s="198"/>
      <c r="N355" s="193">
        <f>N356</f>
        <v>200000</v>
      </c>
      <c r="O355" s="194"/>
      <c r="P355" s="35"/>
    </row>
    <row r="356" spans="1:18" ht="15.75" customHeight="1" x14ac:dyDescent="0.25">
      <c r="A356" s="37"/>
      <c r="B356" s="228">
        <v>32</v>
      </c>
      <c r="C356" s="229"/>
      <c r="D356" s="216" t="s">
        <v>40</v>
      </c>
      <c r="E356" s="216"/>
      <c r="F356" s="230">
        <v>170597.19</v>
      </c>
      <c r="G356" s="231"/>
      <c r="H356" s="209">
        <v>203000</v>
      </c>
      <c r="I356" s="209"/>
      <c r="J356" s="230">
        <v>200000</v>
      </c>
      <c r="K356" s="231"/>
      <c r="L356" s="209">
        <v>200000</v>
      </c>
      <c r="M356" s="209"/>
      <c r="N356" s="230">
        <v>200000</v>
      </c>
      <c r="O356" s="231"/>
      <c r="P356" s="35" t="s">
        <v>348</v>
      </c>
    </row>
    <row r="357" spans="1:18" ht="41.25" customHeight="1" x14ac:dyDescent="0.25">
      <c r="A357" s="38"/>
      <c r="B357" s="185" t="s">
        <v>145</v>
      </c>
      <c r="C357" s="186"/>
      <c r="D357" s="258" t="s">
        <v>341</v>
      </c>
      <c r="E357" s="258"/>
      <c r="F357" s="187">
        <f>F363+F365</f>
        <v>65065</v>
      </c>
      <c r="G357" s="188"/>
      <c r="H357" s="418">
        <f>H363+H365</f>
        <v>50000</v>
      </c>
      <c r="I357" s="418"/>
      <c r="J357" s="187">
        <f>J363+J365</f>
        <v>300000</v>
      </c>
      <c r="K357" s="188"/>
      <c r="L357" s="418">
        <f>L363+L365</f>
        <v>300000</v>
      </c>
      <c r="M357" s="418"/>
      <c r="N357" s="418">
        <f>N363+N365</f>
        <v>300000</v>
      </c>
      <c r="O357" s="418"/>
      <c r="P357" s="35"/>
    </row>
    <row r="358" spans="1:18" ht="15.75" customHeight="1" x14ac:dyDescent="0.25">
      <c r="A358" s="53"/>
      <c r="B358" s="221" t="s">
        <v>110</v>
      </c>
      <c r="C358" s="222"/>
      <c r="D358" s="223" t="s">
        <v>24</v>
      </c>
      <c r="E358" s="223"/>
      <c r="F358" s="224">
        <v>12565</v>
      </c>
      <c r="G358" s="225"/>
      <c r="H358" s="226">
        <v>0</v>
      </c>
      <c r="I358" s="226"/>
      <c r="J358" s="224">
        <v>0</v>
      </c>
      <c r="K358" s="225"/>
      <c r="L358" s="226"/>
      <c r="M358" s="226"/>
      <c r="N358" s="224"/>
      <c r="O358" s="225"/>
      <c r="P358" s="52"/>
    </row>
    <row r="359" spans="1:18" x14ac:dyDescent="0.25">
      <c r="A359" s="51"/>
      <c r="B359" s="159" t="s">
        <v>112</v>
      </c>
      <c r="C359" s="160"/>
      <c r="D359" s="161" t="s">
        <v>29</v>
      </c>
      <c r="E359" s="161"/>
      <c r="F359" s="162"/>
      <c r="G359" s="163"/>
      <c r="H359" s="197">
        <v>50000</v>
      </c>
      <c r="I359" s="197"/>
      <c r="J359" s="162">
        <v>0</v>
      </c>
      <c r="K359" s="163"/>
      <c r="L359" s="197"/>
      <c r="M359" s="197"/>
      <c r="N359" s="162"/>
      <c r="O359" s="163"/>
      <c r="P359" s="52"/>
    </row>
    <row r="360" spans="1:18" ht="15" customHeight="1" x14ac:dyDescent="0.25">
      <c r="A360" s="53"/>
      <c r="B360" s="221" t="s">
        <v>111</v>
      </c>
      <c r="C360" s="222"/>
      <c r="D360" s="223" t="s">
        <v>26</v>
      </c>
      <c r="E360" s="223"/>
      <c r="F360" s="224"/>
      <c r="G360" s="225"/>
      <c r="H360" s="226">
        <v>0</v>
      </c>
      <c r="I360" s="226"/>
      <c r="J360" s="224">
        <v>200000</v>
      </c>
      <c r="K360" s="225"/>
      <c r="L360" s="226"/>
      <c r="M360" s="226"/>
      <c r="N360" s="224"/>
      <c r="O360" s="225"/>
      <c r="P360" s="52"/>
    </row>
    <row r="361" spans="1:18" ht="14.25" customHeight="1" x14ac:dyDescent="0.25">
      <c r="A361" s="51"/>
      <c r="B361" s="159" t="s">
        <v>144</v>
      </c>
      <c r="C361" s="160"/>
      <c r="D361" s="259" t="s">
        <v>27</v>
      </c>
      <c r="E361" s="259"/>
      <c r="F361" s="162">
        <v>52500</v>
      </c>
      <c r="G361" s="163"/>
      <c r="H361" s="197">
        <v>0</v>
      </c>
      <c r="I361" s="197"/>
      <c r="J361" s="162">
        <v>100000</v>
      </c>
      <c r="K361" s="163"/>
      <c r="L361" s="197"/>
      <c r="M361" s="197"/>
      <c r="N361" s="162"/>
      <c r="O361" s="163"/>
      <c r="P361" s="52"/>
    </row>
    <row r="362" spans="1:18" ht="24" customHeight="1" x14ac:dyDescent="0.25">
      <c r="A362" s="45"/>
      <c r="B362" s="428" t="s">
        <v>150</v>
      </c>
      <c r="C362" s="428"/>
      <c r="D362" s="428" t="s">
        <v>37</v>
      </c>
      <c r="E362" s="428"/>
      <c r="F362" s="429"/>
      <c r="G362" s="429"/>
      <c r="H362" s="429">
        <v>0</v>
      </c>
      <c r="I362" s="429"/>
      <c r="J362" s="429">
        <v>0</v>
      </c>
      <c r="K362" s="429"/>
      <c r="L362" s="429"/>
      <c r="M362" s="429"/>
      <c r="N362" s="429"/>
      <c r="O362" s="429"/>
      <c r="P362" s="52"/>
      <c r="R362" s="2"/>
    </row>
    <row r="363" spans="1:18" ht="18" customHeight="1" x14ac:dyDescent="0.25">
      <c r="A363" s="37"/>
      <c r="B363" s="195">
        <v>3</v>
      </c>
      <c r="C363" s="196"/>
      <c r="D363" s="216" t="s">
        <v>38</v>
      </c>
      <c r="E363" s="216"/>
      <c r="F363" s="230">
        <f t="shared" ref="F363" si="141">F364</f>
        <v>52500</v>
      </c>
      <c r="G363" s="231"/>
      <c r="H363" s="230">
        <f t="shared" ref="H363" si="142">H364</f>
        <v>50000</v>
      </c>
      <c r="I363" s="231"/>
      <c r="J363" s="230">
        <f>J364</f>
        <v>100000</v>
      </c>
      <c r="K363" s="231"/>
      <c r="L363" s="209">
        <f>L364</f>
        <v>100000</v>
      </c>
      <c r="M363" s="209"/>
      <c r="N363" s="230">
        <f>N364</f>
        <v>100000</v>
      </c>
      <c r="O363" s="231"/>
      <c r="P363" s="43"/>
    </row>
    <row r="364" spans="1:18" ht="15" customHeight="1" x14ac:dyDescent="0.25">
      <c r="A364" s="36"/>
      <c r="B364" s="189">
        <v>32</v>
      </c>
      <c r="C364" s="190"/>
      <c r="D364" s="227" t="s">
        <v>40</v>
      </c>
      <c r="E364" s="227"/>
      <c r="F364" s="193">
        <v>52500</v>
      </c>
      <c r="G364" s="194"/>
      <c r="H364" s="198">
        <v>50000</v>
      </c>
      <c r="I364" s="198"/>
      <c r="J364" s="193">
        <v>100000</v>
      </c>
      <c r="K364" s="194"/>
      <c r="L364" s="198">
        <v>100000</v>
      </c>
      <c r="M364" s="198"/>
      <c r="N364" s="193">
        <v>100000</v>
      </c>
      <c r="O364" s="194"/>
      <c r="P364" s="35" t="s">
        <v>348</v>
      </c>
    </row>
    <row r="365" spans="1:18" ht="28.5" customHeight="1" x14ac:dyDescent="0.25">
      <c r="A365" s="37"/>
      <c r="B365" s="195">
        <v>4</v>
      </c>
      <c r="C365" s="196"/>
      <c r="D365" s="216" t="s">
        <v>45</v>
      </c>
      <c r="E365" s="216"/>
      <c r="F365" s="230">
        <f t="shared" ref="F365" si="143">F366+F367</f>
        <v>12565</v>
      </c>
      <c r="G365" s="231"/>
      <c r="H365" s="230">
        <f t="shared" ref="H365" si="144">H366+H367</f>
        <v>0</v>
      </c>
      <c r="I365" s="231"/>
      <c r="J365" s="230">
        <f>J366+J367</f>
        <v>200000</v>
      </c>
      <c r="K365" s="231"/>
      <c r="L365" s="209">
        <f>L366+L367</f>
        <v>200000</v>
      </c>
      <c r="M365" s="209"/>
      <c r="N365" s="230">
        <f>N366+N367</f>
        <v>200000</v>
      </c>
      <c r="O365" s="231"/>
      <c r="P365" s="35"/>
    </row>
    <row r="366" spans="1:18" ht="29.25" customHeight="1" x14ac:dyDescent="0.25">
      <c r="A366" s="36"/>
      <c r="B366" s="189">
        <v>42</v>
      </c>
      <c r="C366" s="190"/>
      <c r="D366" s="227" t="s">
        <v>50</v>
      </c>
      <c r="E366" s="227"/>
      <c r="F366" s="193">
        <v>12565</v>
      </c>
      <c r="G366" s="194"/>
      <c r="H366" s="198">
        <v>0</v>
      </c>
      <c r="I366" s="198"/>
      <c r="J366" s="193">
        <v>100000</v>
      </c>
      <c r="K366" s="194"/>
      <c r="L366" s="198">
        <v>100000</v>
      </c>
      <c r="M366" s="198"/>
      <c r="N366" s="193">
        <v>100000</v>
      </c>
      <c r="O366" s="194"/>
      <c r="P366" s="35" t="s">
        <v>348</v>
      </c>
    </row>
    <row r="367" spans="1:18" ht="25.5" customHeight="1" x14ac:dyDescent="0.25">
      <c r="A367" s="37"/>
      <c r="B367" s="228">
        <v>45</v>
      </c>
      <c r="C367" s="229"/>
      <c r="D367" s="216" t="s">
        <v>129</v>
      </c>
      <c r="E367" s="216"/>
      <c r="F367" s="230"/>
      <c r="G367" s="231"/>
      <c r="H367" s="209">
        <v>0</v>
      </c>
      <c r="I367" s="209"/>
      <c r="J367" s="230">
        <v>100000</v>
      </c>
      <c r="K367" s="231"/>
      <c r="L367" s="209">
        <v>100000</v>
      </c>
      <c r="M367" s="209"/>
      <c r="N367" s="230">
        <v>100000</v>
      </c>
      <c r="O367" s="231"/>
      <c r="P367" s="35" t="s">
        <v>348</v>
      </c>
    </row>
    <row r="368" spans="1:18" ht="15" customHeight="1" x14ac:dyDescent="0.25">
      <c r="A368" s="40"/>
      <c r="B368" s="232" t="s">
        <v>146</v>
      </c>
      <c r="C368" s="233"/>
      <c r="D368" s="234" t="s">
        <v>154</v>
      </c>
      <c r="E368" s="234"/>
      <c r="F368" s="235">
        <f>F369+F374+F383</f>
        <v>209850.72</v>
      </c>
      <c r="G368" s="236"/>
      <c r="H368" s="419">
        <f>H369+H374+H383</f>
        <v>480000</v>
      </c>
      <c r="I368" s="419"/>
      <c r="J368" s="235">
        <f>J369+J374+J383</f>
        <v>567500</v>
      </c>
      <c r="K368" s="236"/>
      <c r="L368" s="419">
        <f>L369+L374+L383</f>
        <v>237500</v>
      </c>
      <c r="M368" s="419"/>
      <c r="N368" s="235">
        <f>N369+N374+N383</f>
        <v>237500</v>
      </c>
      <c r="O368" s="236"/>
      <c r="P368" s="33"/>
    </row>
    <row r="369" spans="1:16" ht="33.75" customHeight="1" x14ac:dyDescent="0.25">
      <c r="A369" s="34"/>
      <c r="B369" s="237" t="s">
        <v>147</v>
      </c>
      <c r="C369" s="238"/>
      <c r="D369" s="239" t="s">
        <v>155</v>
      </c>
      <c r="E369" s="239"/>
      <c r="F369" s="200">
        <f>F372</f>
        <v>178353.44</v>
      </c>
      <c r="G369" s="201"/>
      <c r="H369" s="256">
        <f>H372</f>
        <v>320000</v>
      </c>
      <c r="I369" s="256"/>
      <c r="J369" s="200">
        <f>J372</f>
        <v>500000</v>
      </c>
      <c r="K369" s="201"/>
      <c r="L369" s="256">
        <f>L372</f>
        <v>170000</v>
      </c>
      <c r="M369" s="256"/>
      <c r="N369" s="200">
        <f>N372</f>
        <v>170000</v>
      </c>
      <c r="O369" s="201"/>
      <c r="P369" s="35"/>
    </row>
    <row r="370" spans="1:16" ht="17.25" customHeight="1" x14ac:dyDescent="0.25">
      <c r="A370" s="51"/>
      <c r="B370" s="159" t="s">
        <v>112</v>
      </c>
      <c r="C370" s="160"/>
      <c r="D370" s="161" t="s">
        <v>29</v>
      </c>
      <c r="E370" s="161"/>
      <c r="F370" s="162">
        <v>178353.44</v>
      </c>
      <c r="G370" s="163"/>
      <c r="H370" s="197">
        <v>320000</v>
      </c>
      <c r="I370" s="197"/>
      <c r="J370" s="162">
        <v>170000</v>
      </c>
      <c r="K370" s="163"/>
      <c r="L370" s="197"/>
      <c r="M370" s="197"/>
      <c r="N370" s="162"/>
      <c r="O370" s="163"/>
      <c r="P370" s="52"/>
    </row>
    <row r="371" spans="1:16" ht="17.25" customHeight="1" x14ac:dyDescent="0.25">
      <c r="A371" s="51"/>
      <c r="B371" s="159" t="s">
        <v>144</v>
      </c>
      <c r="C371" s="160"/>
      <c r="D371" s="259" t="s">
        <v>27</v>
      </c>
      <c r="E371" s="259"/>
      <c r="F371" s="162"/>
      <c r="G371" s="163"/>
      <c r="H371" s="162">
        <v>0</v>
      </c>
      <c r="I371" s="163"/>
      <c r="J371" s="162">
        <f>J369-J370</f>
        <v>330000</v>
      </c>
      <c r="K371" s="163"/>
      <c r="L371" s="162"/>
      <c r="M371" s="163"/>
      <c r="N371" s="162"/>
      <c r="O371" s="163"/>
      <c r="P371" s="52"/>
    </row>
    <row r="372" spans="1:16" ht="18" customHeight="1" x14ac:dyDescent="0.25">
      <c r="A372" s="37"/>
      <c r="B372" s="195">
        <v>3</v>
      </c>
      <c r="C372" s="196"/>
      <c r="D372" s="216" t="s">
        <v>38</v>
      </c>
      <c r="E372" s="216"/>
      <c r="F372" s="230">
        <f t="shared" ref="F372" si="145">F373</f>
        <v>178353.44</v>
      </c>
      <c r="G372" s="231"/>
      <c r="H372" s="230">
        <f t="shared" ref="H372" si="146">H373</f>
        <v>320000</v>
      </c>
      <c r="I372" s="231"/>
      <c r="J372" s="230">
        <f>J373</f>
        <v>500000</v>
      </c>
      <c r="K372" s="231"/>
      <c r="L372" s="209">
        <f>L373</f>
        <v>170000</v>
      </c>
      <c r="M372" s="209"/>
      <c r="N372" s="230">
        <f>N373</f>
        <v>170000</v>
      </c>
      <c r="O372" s="231"/>
      <c r="P372" s="43"/>
    </row>
    <row r="373" spans="1:16" ht="17.25" customHeight="1" x14ac:dyDescent="0.25">
      <c r="A373" s="36"/>
      <c r="B373" s="189">
        <v>32</v>
      </c>
      <c r="C373" s="190"/>
      <c r="D373" s="227" t="s">
        <v>40</v>
      </c>
      <c r="E373" s="227"/>
      <c r="F373" s="193">
        <v>178353.44</v>
      </c>
      <c r="G373" s="194"/>
      <c r="H373" s="198">
        <v>320000</v>
      </c>
      <c r="I373" s="198"/>
      <c r="J373" s="193">
        <v>500000</v>
      </c>
      <c r="K373" s="194"/>
      <c r="L373" s="198">
        <v>170000</v>
      </c>
      <c r="M373" s="198"/>
      <c r="N373" s="193">
        <v>170000</v>
      </c>
      <c r="O373" s="194"/>
      <c r="P373" s="35" t="s">
        <v>346</v>
      </c>
    </row>
    <row r="374" spans="1:16" ht="42" customHeight="1" x14ac:dyDescent="0.25">
      <c r="A374" s="34"/>
      <c r="B374" s="237" t="s">
        <v>148</v>
      </c>
      <c r="C374" s="238"/>
      <c r="D374" s="239" t="s">
        <v>156</v>
      </c>
      <c r="E374" s="239"/>
      <c r="F374" s="200">
        <f>F378+F380</f>
        <v>0</v>
      </c>
      <c r="G374" s="201"/>
      <c r="H374" s="256">
        <f>H378+H380</f>
        <v>90000</v>
      </c>
      <c r="I374" s="256"/>
      <c r="J374" s="200">
        <f>J378+J380</f>
        <v>50000</v>
      </c>
      <c r="K374" s="201"/>
      <c r="L374" s="256">
        <f>L378+L380</f>
        <v>50000</v>
      </c>
      <c r="M374" s="256"/>
      <c r="N374" s="200">
        <f>N378+N380</f>
        <v>50000</v>
      </c>
      <c r="O374" s="201"/>
      <c r="P374" s="35"/>
    </row>
    <row r="375" spans="1:16" ht="15.75" customHeight="1" x14ac:dyDescent="0.25">
      <c r="A375" s="51"/>
      <c r="B375" s="159" t="s">
        <v>112</v>
      </c>
      <c r="C375" s="160"/>
      <c r="D375" s="161" t="s">
        <v>29</v>
      </c>
      <c r="E375" s="161"/>
      <c r="F375" s="162"/>
      <c r="G375" s="163"/>
      <c r="H375" s="197">
        <v>10000</v>
      </c>
      <c r="I375" s="197"/>
      <c r="J375" s="162">
        <v>30000</v>
      </c>
      <c r="K375" s="163"/>
      <c r="L375" s="197"/>
      <c r="M375" s="197"/>
      <c r="N375" s="162"/>
      <c r="O375" s="163"/>
      <c r="P375" s="52"/>
    </row>
    <row r="376" spans="1:16" ht="15.75" customHeight="1" x14ac:dyDescent="0.25">
      <c r="A376" s="51"/>
      <c r="B376" s="159" t="s">
        <v>111</v>
      </c>
      <c r="C376" s="160"/>
      <c r="D376" s="161" t="s">
        <v>26</v>
      </c>
      <c r="E376" s="161"/>
      <c r="F376" s="162"/>
      <c r="G376" s="163"/>
      <c r="H376" s="162">
        <v>80000</v>
      </c>
      <c r="I376" s="163"/>
      <c r="J376" s="162">
        <v>20000</v>
      </c>
      <c r="K376" s="163"/>
      <c r="L376" s="162"/>
      <c r="M376" s="163"/>
      <c r="N376" s="162"/>
      <c r="O376" s="163"/>
      <c r="P376" s="52"/>
    </row>
    <row r="377" spans="1:16" ht="27.75" customHeight="1" x14ac:dyDescent="0.25">
      <c r="A377" s="53"/>
      <c r="B377" s="221" t="s">
        <v>150</v>
      </c>
      <c r="C377" s="222"/>
      <c r="D377" s="223" t="s">
        <v>37</v>
      </c>
      <c r="E377" s="223"/>
      <c r="F377" s="224"/>
      <c r="G377" s="225"/>
      <c r="H377" s="226">
        <v>0</v>
      </c>
      <c r="I377" s="226"/>
      <c r="J377" s="224">
        <v>0</v>
      </c>
      <c r="K377" s="225"/>
      <c r="L377" s="226"/>
      <c r="M377" s="226"/>
      <c r="N377" s="224"/>
      <c r="O377" s="225"/>
      <c r="P377" s="52"/>
    </row>
    <row r="378" spans="1:16" ht="18.75" customHeight="1" x14ac:dyDescent="0.25">
      <c r="A378" s="36"/>
      <c r="B378" s="191">
        <v>3</v>
      </c>
      <c r="C378" s="192"/>
      <c r="D378" s="227" t="s">
        <v>38</v>
      </c>
      <c r="E378" s="227"/>
      <c r="F378" s="193">
        <f t="shared" ref="F378" si="147">F379</f>
        <v>0</v>
      </c>
      <c r="G378" s="194"/>
      <c r="H378" s="193">
        <f t="shared" ref="H378" si="148">H379</f>
        <v>10000</v>
      </c>
      <c r="I378" s="194"/>
      <c r="J378" s="193">
        <f>J379</f>
        <v>10000</v>
      </c>
      <c r="K378" s="194"/>
      <c r="L378" s="198">
        <f>L379</f>
        <v>10000</v>
      </c>
      <c r="M378" s="198"/>
      <c r="N378" s="193">
        <f>N379</f>
        <v>10000</v>
      </c>
      <c r="O378" s="194"/>
      <c r="P378" s="35"/>
    </row>
    <row r="379" spans="1:16" ht="17.25" customHeight="1" x14ac:dyDescent="0.25">
      <c r="A379" s="37"/>
      <c r="B379" s="228">
        <v>32</v>
      </c>
      <c r="C379" s="229"/>
      <c r="D379" s="216" t="s">
        <v>40</v>
      </c>
      <c r="E379" s="216"/>
      <c r="F379" s="230">
        <v>0</v>
      </c>
      <c r="G379" s="231"/>
      <c r="H379" s="209">
        <v>10000</v>
      </c>
      <c r="I379" s="209"/>
      <c r="J379" s="230">
        <v>10000</v>
      </c>
      <c r="K379" s="231"/>
      <c r="L379" s="209">
        <v>10000</v>
      </c>
      <c r="M379" s="209"/>
      <c r="N379" s="230">
        <v>10000</v>
      </c>
      <c r="O379" s="231"/>
      <c r="P379" s="35" t="s">
        <v>348</v>
      </c>
    </row>
    <row r="380" spans="1:16" ht="32.25" customHeight="1" x14ac:dyDescent="0.25">
      <c r="A380" s="36"/>
      <c r="B380" s="191">
        <v>4</v>
      </c>
      <c r="C380" s="192"/>
      <c r="D380" s="227" t="s">
        <v>45</v>
      </c>
      <c r="E380" s="227"/>
      <c r="F380" s="193">
        <f t="shared" ref="F380" si="149">F381+F382</f>
        <v>0</v>
      </c>
      <c r="G380" s="194"/>
      <c r="H380" s="193">
        <f t="shared" ref="H380" si="150">H381+H382</f>
        <v>80000</v>
      </c>
      <c r="I380" s="194"/>
      <c r="J380" s="193">
        <f>J381+J382</f>
        <v>40000</v>
      </c>
      <c r="K380" s="194"/>
      <c r="L380" s="198">
        <f>L381+L382</f>
        <v>40000</v>
      </c>
      <c r="M380" s="198"/>
      <c r="N380" s="193">
        <f>N381+N382</f>
        <v>40000</v>
      </c>
      <c r="O380" s="194"/>
      <c r="P380" s="35"/>
    </row>
    <row r="381" spans="1:16" ht="27" customHeight="1" x14ac:dyDescent="0.25">
      <c r="A381" s="37"/>
      <c r="B381" s="228">
        <v>41</v>
      </c>
      <c r="C381" s="229"/>
      <c r="D381" s="216" t="s">
        <v>46</v>
      </c>
      <c r="E381" s="216"/>
      <c r="F381" s="230">
        <v>0</v>
      </c>
      <c r="G381" s="231"/>
      <c r="H381" s="209">
        <v>0</v>
      </c>
      <c r="I381" s="209"/>
      <c r="J381" s="230">
        <v>20000</v>
      </c>
      <c r="K381" s="231"/>
      <c r="L381" s="209">
        <v>20000</v>
      </c>
      <c r="M381" s="209"/>
      <c r="N381" s="230">
        <v>20000</v>
      </c>
      <c r="O381" s="231"/>
      <c r="P381" s="35" t="s">
        <v>348</v>
      </c>
    </row>
    <row r="382" spans="1:16" ht="28.5" customHeight="1" x14ac:dyDescent="0.25">
      <c r="A382" s="36"/>
      <c r="B382" s="189">
        <v>42</v>
      </c>
      <c r="C382" s="190"/>
      <c r="D382" s="227" t="s">
        <v>50</v>
      </c>
      <c r="E382" s="227"/>
      <c r="F382" s="193">
        <v>0</v>
      </c>
      <c r="G382" s="194"/>
      <c r="H382" s="198">
        <v>80000</v>
      </c>
      <c r="I382" s="198"/>
      <c r="J382" s="193">
        <v>20000</v>
      </c>
      <c r="K382" s="194"/>
      <c r="L382" s="198">
        <v>20000</v>
      </c>
      <c r="M382" s="198"/>
      <c r="N382" s="193">
        <v>20000</v>
      </c>
      <c r="O382" s="194"/>
      <c r="P382" s="35" t="s">
        <v>348</v>
      </c>
    </row>
    <row r="383" spans="1:16" ht="33" customHeight="1" x14ac:dyDescent="0.25">
      <c r="A383" s="34"/>
      <c r="B383" s="237" t="s">
        <v>149</v>
      </c>
      <c r="C383" s="238"/>
      <c r="D383" s="239" t="s">
        <v>157</v>
      </c>
      <c r="E383" s="239"/>
      <c r="F383" s="200">
        <f>F387+F389</f>
        <v>31497.279999999999</v>
      </c>
      <c r="G383" s="201"/>
      <c r="H383" s="256">
        <f>H387+H389</f>
        <v>70000</v>
      </c>
      <c r="I383" s="256"/>
      <c r="J383" s="200">
        <f>J387+J389</f>
        <v>17500</v>
      </c>
      <c r="K383" s="201"/>
      <c r="L383" s="256">
        <f>L387+L389</f>
        <v>17500</v>
      </c>
      <c r="M383" s="256"/>
      <c r="N383" s="200">
        <f>N387+N389</f>
        <v>17500</v>
      </c>
      <c r="O383" s="201"/>
      <c r="P383" s="35"/>
    </row>
    <row r="384" spans="1:16" x14ac:dyDescent="0.25">
      <c r="A384" s="51"/>
      <c r="B384" s="159" t="s">
        <v>112</v>
      </c>
      <c r="C384" s="160"/>
      <c r="D384" s="161" t="s">
        <v>29</v>
      </c>
      <c r="E384" s="161"/>
      <c r="F384" s="162"/>
      <c r="G384" s="163"/>
      <c r="H384" s="197">
        <v>47000</v>
      </c>
      <c r="I384" s="197"/>
      <c r="J384" s="162">
        <v>7500</v>
      </c>
      <c r="K384" s="163"/>
      <c r="L384" s="197"/>
      <c r="M384" s="197"/>
      <c r="N384" s="162"/>
      <c r="O384" s="163"/>
      <c r="P384" s="52"/>
    </row>
    <row r="385" spans="1:16" ht="17.25" customHeight="1" x14ac:dyDescent="0.25">
      <c r="A385" s="51"/>
      <c r="B385" s="159" t="s">
        <v>111</v>
      </c>
      <c r="C385" s="160"/>
      <c r="D385" s="161" t="s">
        <v>26</v>
      </c>
      <c r="E385" s="161"/>
      <c r="F385" s="162"/>
      <c r="G385" s="163"/>
      <c r="H385" s="197">
        <v>0</v>
      </c>
      <c r="I385" s="197"/>
      <c r="J385" s="162">
        <v>10000</v>
      </c>
      <c r="K385" s="163"/>
      <c r="L385" s="197"/>
      <c r="M385" s="197"/>
      <c r="N385" s="162"/>
      <c r="O385" s="163"/>
      <c r="P385" s="52"/>
    </row>
    <row r="386" spans="1:16" ht="17.25" customHeight="1" x14ac:dyDescent="0.25">
      <c r="A386" s="53"/>
      <c r="B386" s="159" t="s">
        <v>144</v>
      </c>
      <c r="C386" s="160"/>
      <c r="D386" s="259" t="s">
        <v>27</v>
      </c>
      <c r="E386" s="259"/>
      <c r="F386" s="224">
        <v>31497.279999999999</v>
      </c>
      <c r="G386" s="225"/>
      <c r="H386" s="226">
        <v>23000</v>
      </c>
      <c r="I386" s="226"/>
      <c r="J386" s="224">
        <v>0</v>
      </c>
      <c r="K386" s="225"/>
      <c r="L386" s="226"/>
      <c r="M386" s="226"/>
      <c r="N386" s="224"/>
      <c r="O386" s="225"/>
      <c r="P386" s="52"/>
    </row>
    <row r="387" spans="1:16" ht="19.5" customHeight="1" x14ac:dyDescent="0.25">
      <c r="A387" s="36"/>
      <c r="B387" s="191">
        <v>3</v>
      </c>
      <c r="C387" s="192"/>
      <c r="D387" s="227" t="s">
        <v>38</v>
      </c>
      <c r="E387" s="227"/>
      <c r="F387" s="193">
        <f t="shared" ref="F387" si="151">F388</f>
        <v>8392.2800000000007</v>
      </c>
      <c r="G387" s="194"/>
      <c r="H387" s="193">
        <f t="shared" ref="H387" si="152">H388</f>
        <v>30000</v>
      </c>
      <c r="I387" s="194"/>
      <c r="J387" s="193">
        <f>J388</f>
        <v>7500</v>
      </c>
      <c r="K387" s="194"/>
      <c r="L387" s="198">
        <f>L388</f>
        <v>7500</v>
      </c>
      <c r="M387" s="198"/>
      <c r="N387" s="193">
        <f>N388</f>
        <v>7500</v>
      </c>
      <c r="O387" s="194"/>
      <c r="P387" s="35"/>
    </row>
    <row r="388" spans="1:16" ht="15" customHeight="1" x14ac:dyDescent="0.25">
      <c r="A388" s="37"/>
      <c r="B388" s="228">
        <v>32</v>
      </c>
      <c r="C388" s="229"/>
      <c r="D388" s="216" t="s">
        <v>40</v>
      </c>
      <c r="E388" s="216"/>
      <c r="F388" s="230">
        <v>8392.2800000000007</v>
      </c>
      <c r="G388" s="231"/>
      <c r="H388" s="209">
        <v>30000</v>
      </c>
      <c r="I388" s="209"/>
      <c r="J388" s="230">
        <v>7500</v>
      </c>
      <c r="K388" s="231"/>
      <c r="L388" s="209">
        <v>7500</v>
      </c>
      <c r="M388" s="209"/>
      <c r="N388" s="230">
        <v>7500</v>
      </c>
      <c r="O388" s="231"/>
      <c r="P388" s="35" t="s">
        <v>349</v>
      </c>
    </row>
    <row r="389" spans="1:16" ht="28.5" customHeight="1" x14ac:dyDescent="0.25">
      <c r="A389" s="36"/>
      <c r="B389" s="191">
        <v>4</v>
      </c>
      <c r="C389" s="192"/>
      <c r="D389" s="227" t="s">
        <v>45</v>
      </c>
      <c r="E389" s="227"/>
      <c r="F389" s="193">
        <f t="shared" ref="F389" si="153">F390+F391</f>
        <v>23105</v>
      </c>
      <c r="G389" s="194"/>
      <c r="H389" s="193">
        <f t="shared" ref="H389" si="154">H390+H391</f>
        <v>40000</v>
      </c>
      <c r="I389" s="194"/>
      <c r="J389" s="193">
        <f>J390+J391</f>
        <v>10000</v>
      </c>
      <c r="K389" s="194"/>
      <c r="L389" s="198">
        <f>L390+L391</f>
        <v>10000</v>
      </c>
      <c r="M389" s="198"/>
      <c r="N389" s="193">
        <f>N390+N391</f>
        <v>10000</v>
      </c>
      <c r="O389" s="194"/>
      <c r="P389" s="35"/>
    </row>
    <row r="390" spans="1:16" ht="31.5" customHeight="1" x14ac:dyDescent="0.25">
      <c r="A390" s="37"/>
      <c r="B390" s="228">
        <v>42</v>
      </c>
      <c r="C390" s="229"/>
      <c r="D390" s="216" t="s">
        <v>50</v>
      </c>
      <c r="E390" s="216"/>
      <c r="F390" s="230">
        <v>23105</v>
      </c>
      <c r="G390" s="231"/>
      <c r="H390" s="209">
        <v>40000</v>
      </c>
      <c r="I390" s="209"/>
      <c r="J390" s="230">
        <v>10000</v>
      </c>
      <c r="K390" s="231"/>
      <c r="L390" s="209">
        <v>10000</v>
      </c>
      <c r="M390" s="209"/>
      <c r="N390" s="230">
        <v>10000</v>
      </c>
      <c r="O390" s="231"/>
      <c r="P390" s="35" t="s">
        <v>349</v>
      </c>
    </row>
    <row r="391" spans="1:16" ht="29.25" customHeight="1" x14ac:dyDescent="0.25">
      <c r="A391" s="36"/>
      <c r="B391" s="189">
        <v>45</v>
      </c>
      <c r="C391" s="190"/>
      <c r="D391" s="227" t="s">
        <v>129</v>
      </c>
      <c r="E391" s="227"/>
      <c r="F391" s="193">
        <v>0</v>
      </c>
      <c r="G391" s="194"/>
      <c r="H391" s="198">
        <v>0</v>
      </c>
      <c r="I391" s="198"/>
      <c r="J391" s="193">
        <v>0</v>
      </c>
      <c r="K391" s="194"/>
      <c r="L391" s="198">
        <v>0</v>
      </c>
      <c r="M391" s="198"/>
      <c r="N391" s="193">
        <v>0</v>
      </c>
      <c r="O391" s="194"/>
      <c r="P391" s="35" t="s">
        <v>349</v>
      </c>
    </row>
    <row r="392" spans="1:16" ht="16.5" customHeight="1" x14ac:dyDescent="0.25">
      <c r="A392" s="42"/>
      <c r="B392" s="420" t="s">
        <v>152</v>
      </c>
      <c r="C392" s="421"/>
      <c r="D392" s="412" t="s">
        <v>158</v>
      </c>
      <c r="E392" s="412"/>
      <c r="F392" s="416">
        <f>F393+F400</f>
        <v>2687.5</v>
      </c>
      <c r="G392" s="417"/>
      <c r="H392" s="416">
        <f>H393+H400</f>
        <v>14000</v>
      </c>
      <c r="I392" s="417"/>
      <c r="J392" s="416">
        <f>J393+J400</f>
        <v>41000</v>
      </c>
      <c r="K392" s="417"/>
      <c r="L392" s="416">
        <f>L393+L400</f>
        <v>41000</v>
      </c>
      <c r="M392" s="417"/>
      <c r="N392" s="416">
        <f>N393+N400</f>
        <v>26000</v>
      </c>
      <c r="O392" s="417"/>
      <c r="P392" s="33"/>
    </row>
    <row r="393" spans="1:16" ht="28.5" customHeight="1" x14ac:dyDescent="0.25">
      <c r="A393" s="38"/>
      <c r="B393" s="185" t="s">
        <v>153</v>
      </c>
      <c r="C393" s="186"/>
      <c r="D393" s="258" t="s">
        <v>159</v>
      </c>
      <c r="E393" s="258"/>
      <c r="F393" s="187">
        <f>F396+F398</f>
        <v>2687.5</v>
      </c>
      <c r="G393" s="188"/>
      <c r="H393" s="187">
        <f>H396+H398</f>
        <v>6000</v>
      </c>
      <c r="I393" s="188"/>
      <c r="J393" s="187">
        <f>J396+J398</f>
        <v>21000</v>
      </c>
      <c r="K393" s="188"/>
      <c r="L393" s="187">
        <f>L396+L398</f>
        <v>21000</v>
      </c>
      <c r="M393" s="188"/>
      <c r="N393" s="187">
        <f>N396+N398</f>
        <v>21000</v>
      </c>
      <c r="O393" s="188"/>
      <c r="P393" s="35"/>
    </row>
    <row r="394" spans="1:16" ht="15.75" customHeight="1" x14ac:dyDescent="0.25">
      <c r="A394" s="51"/>
      <c r="B394" s="159" t="s">
        <v>112</v>
      </c>
      <c r="C394" s="160"/>
      <c r="D394" s="161" t="s">
        <v>29</v>
      </c>
      <c r="E394" s="161"/>
      <c r="F394" s="162">
        <v>2687.5</v>
      </c>
      <c r="G394" s="163"/>
      <c r="H394" s="197">
        <v>6000</v>
      </c>
      <c r="I394" s="197"/>
      <c r="J394" s="162">
        <v>6000</v>
      </c>
      <c r="K394" s="163"/>
      <c r="L394" s="197"/>
      <c r="M394" s="197"/>
      <c r="N394" s="162"/>
      <c r="O394" s="163"/>
      <c r="P394" s="52"/>
    </row>
    <row r="395" spans="1:16" ht="24.75" customHeight="1" x14ac:dyDescent="0.25">
      <c r="A395" s="53"/>
      <c r="B395" s="221" t="s">
        <v>150</v>
      </c>
      <c r="C395" s="222"/>
      <c r="D395" s="223" t="s">
        <v>37</v>
      </c>
      <c r="E395" s="223"/>
      <c r="F395" s="162"/>
      <c r="G395" s="163"/>
      <c r="H395" s="162">
        <v>0</v>
      </c>
      <c r="I395" s="163"/>
      <c r="J395" s="162">
        <v>15000</v>
      </c>
      <c r="K395" s="163"/>
      <c r="L395" s="162"/>
      <c r="M395" s="163"/>
      <c r="N395" s="162"/>
      <c r="O395" s="163"/>
      <c r="P395" s="52"/>
    </row>
    <row r="396" spans="1:16" ht="16.5" customHeight="1" x14ac:dyDescent="0.25">
      <c r="A396" s="36"/>
      <c r="B396" s="191">
        <v>3</v>
      </c>
      <c r="C396" s="192"/>
      <c r="D396" s="227" t="s">
        <v>38</v>
      </c>
      <c r="E396" s="227"/>
      <c r="F396" s="193">
        <f t="shared" ref="F396" si="155">F397</f>
        <v>2687.5</v>
      </c>
      <c r="G396" s="194"/>
      <c r="H396" s="193">
        <f t="shared" ref="H396" si="156">H397</f>
        <v>6000</v>
      </c>
      <c r="I396" s="194"/>
      <c r="J396" s="193">
        <f>J397</f>
        <v>6000</v>
      </c>
      <c r="K396" s="194"/>
      <c r="L396" s="193">
        <f>L397</f>
        <v>6000</v>
      </c>
      <c r="M396" s="194"/>
      <c r="N396" s="193">
        <f>N397</f>
        <v>6000</v>
      </c>
      <c r="O396" s="194"/>
      <c r="P396" s="35"/>
    </row>
    <row r="397" spans="1:16" ht="18" customHeight="1" x14ac:dyDescent="0.25">
      <c r="A397" s="37"/>
      <c r="B397" s="228">
        <v>32</v>
      </c>
      <c r="C397" s="229"/>
      <c r="D397" s="216" t="s">
        <v>40</v>
      </c>
      <c r="E397" s="216"/>
      <c r="F397" s="230">
        <v>2687.5</v>
      </c>
      <c r="G397" s="231"/>
      <c r="H397" s="209">
        <v>6000</v>
      </c>
      <c r="I397" s="209"/>
      <c r="J397" s="230">
        <v>6000</v>
      </c>
      <c r="K397" s="231"/>
      <c r="L397" s="209">
        <v>6000</v>
      </c>
      <c r="M397" s="209"/>
      <c r="N397" s="230">
        <v>6000</v>
      </c>
      <c r="O397" s="231"/>
      <c r="P397" s="35" t="s">
        <v>346</v>
      </c>
    </row>
    <row r="398" spans="1:16" ht="27" customHeight="1" x14ac:dyDescent="0.25">
      <c r="A398" s="36"/>
      <c r="B398" s="191">
        <v>4</v>
      </c>
      <c r="C398" s="192"/>
      <c r="D398" s="227" t="s">
        <v>45</v>
      </c>
      <c r="E398" s="227"/>
      <c r="F398" s="193">
        <f t="shared" ref="F398" si="157">F399</f>
        <v>0</v>
      </c>
      <c r="G398" s="194"/>
      <c r="H398" s="193">
        <f t="shared" ref="H398" si="158">H399</f>
        <v>0</v>
      </c>
      <c r="I398" s="194"/>
      <c r="J398" s="193">
        <f>J399</f>
        <v>15000</v>
      </c>
      <c r="K398" s="194"/>
      <c r="L398" s="193">
        <f>L399</f>
        <v>15000</v>
      </c>
      <c r="M398" s="194"/>
      <c r="N398" s="193">
        <f>N399</f>
        <v>15000</v>
      </c>
      <c r="O398" s="194"/>
      <c r="P398" s="35"/>
    </row>
    <row r="399" spans="1:16" ht="30" customHeight="1" x14ac:dyDescent="0.25">
      <c r="A399" s="37"/>
      <c r="B399" s="228">
        <v>41</v>
      </c>
      <c r="C399" s="229"/>
      <c r="D399" s="216" t="s">
        <v>46</v>
      </c>
      <c r="E399" s="216"/>
      <c r="F399" s="230">
        <v>0</v>
      </c>
      <c r="G399" s="231"/>
      <c r="H399" s="209">
        <v>0</v>
      </c>
      <c r="I399" s="209"/>
      <c r="J399" s="230">
        <v>15000</v>
      </c>
      <c r="K399" s="231"/>
      <c r="L399" s="209">
        <v>15000</v>
      </c>
      <c r="M399" s="209"/>
      <c r="N399" s="230">
        <v>15000</v>
      </c>
      <c r="O399" s="231"/>
      <c r="P399" s="35" t="s">
        <v>346</v>
      </c>
    </row>
    <row r="400" spans="1:16" ht="44.25" customHeight="1" x14ac:dyDescent="0.25">
      <c r="A400" s="38"/>
      <c r="B400" s="185" t="s">
        <v>160</v>
      </c>
      <c r="C400" s="186"/>
      <c r="D400" s="258" t="s">
        <v>331</v>
      </c>
      <c r="E400" s="258"/>
      <c r="F400" s="187">
        <f>F402+F404</f>
        <v>0</v>
      </c>
      <c r="G400" s="188"/>
      <c r="H400" s="187">
        <f>H402+H404</f>
        <v>8000</v>
      </c>
      <c r="I400" s="188"/>
      <c r="J400" s="187">
        <f>J402+J404</f>
        <v>20000</v>
      </c>
      <c r="K400" s="188"/>
      <c r="L400" s="187">
        <f>L402+L404</f>
        <v>20000</v>
      </c>
      <c r="M400" s="188"/>
      <c r="N400" s="187">
        <f>N402+N404</f>
        <v>5000</v>
      </c>
      <c r="O400" s="188"/>
      <c r="P400" s="35"/>
    </row>
    <row r="401" spans="1:16" ht="19.5" customHeight="1" x14ac:dyDescent="0.25">
      <c r="A401" s="54"/>
      <c r="B401" s="159" t="s">
        <v>112</v>
      </c>
      <c r="C401" s="160"/>
      <c r="D401" s="161" t="s">
        <v>29</v>
      </c>
      <c r="E401" s="161"/>
      <c r="F401" s="162"/>
      <c r="G401" s="163"/>
      <c r="H401" s="162">
        <v>8000</v>
      </c>
      <c r="I401" s="163"/>
      <c r="J401" s="162">
        <v>20000</v>
      </c>
      <c r="K401" s="163"/>
      <c r="L401" s="162"/>
      <c r="M401" s="163"/>
      <c r="N401" s="162"/>
      <c r="O401" s="163"/>
      <c r="P401" s="52"/>
    </row>
    <row r="402" spans="1:16" ht="15" customHeight="1" x14ac:dyDescent="0.25">
      <c r="A402" s="37"/>
      <c r="B402" s="195">
        <v>3</v>
      </c>
      <c r="C402" s="196"/>
      <c r="D402" s="216" t="s">
        <v>38</v>
      </c>
      <c r="E402" s="216"/>
      <c r="F402" s="230">
        <f t="shared" ref="F402" si="159">F403</f>
        <v>0</v>
      </c>
      <c r="G402" s="231"/>
      <c r="H402" s="230">
        <f t="shared" ref="H402" si="160">H403</f>
        <v>0</v>
      </c>
      <c r="I402" s="231"/>
      <c r="J402" s="230">
        <f>J403</f>
        <v>0</v>
      </c>
      <c r="K402" s="231"/>
      <c r="L402" s="230">
        <f>L403</f>
        <v>5000</v>
      </c>
      <c r="M402" s="231"/>
      <c r="N402" s="230">
        <f>N403</f>
        <v>5000</v>
      </c>
      <c r="O402" s="231"/>
      <c r="P402" s="35"/>
    </row>
    <row r="403" spans="1:16" ht="15" customHeight="1" x14ac:dyDescent="0.25">
      <c r="A403" s="36"/>
      <c r="B403" s="189">
        <v>32</v>
      </c>
      <c r="C403" s="190"/>
      <c r="D403" s="227" t="s">
        <v>40</v>
      </c>
      <c r="E403" s="227"/>
      <c r="F403" s="193">
        <v>0</v>
      </c>
      <c r="G403" s="194"/>
      <c r="H403" s="198">
        <v>0</v>
      </c>
      <c r="I403" s="198"/>
      <c r="J403" s="193">
        <v>0</v>
      </c>
      <c r="K403" s="194"/>
      <c r="L403" s="198">
        <v>5000</v>
      </c>
      <c r="M403" s="198"/>
      <c r="N403" s="193">
        <v>5000</v>
      </c>
      <c r="O403" s="194"/>
      <c r="P403" s="35" t="s">
        <v>346</v>
      </c>
    </row>
    <row r="404" spans="1:16" ht="26.25" customHeight="1" x14ac:dyDescent="0.25">
      <c r="A404" s="37"/>
      <c r="B404" s="195">
        <v>4</v>
      </c>
      <c r="C404" s="196"/>
      <c r="D404" s="216" t="s">
        <v>45</v>
      </c>
      <c r="E404" s="216"/>
      <c r="F404" s="230">
        <f t="shared" ref="F404" si="161">F405</f>
        <v>0</v>
      </c>
      <c r="G404" s="231"/>
      <c r="H404" s="230">
        <f t="shared" ref="H404" si="162">H405</f>
        <v>8000</v>
      </c>
      <c r="I404" s="231"/>
      <c r="J404" s="230">
        <f>J405</f>
        <v>20000</v>
      </c>
      <c r="K404" s="231"/>
      <c r="L404" s="230">
        <f>L405</f>
        <v>15000</v>
      </c>
      <c r="M404" s="231"/>
      <c r="N404" s="230">
        <f>N405</f>
        <v>0</v>
      </c>
      <c r="O404" s="231"/>
      <c r="P404" s="35"/>
    </row>
    <row r="405" spans="1:16" ht="28.5" customHeight="1" x14ac:dyDescent="0.25">
      <c r="A405" s="36"/>
      <c r="B405" s="189">
        <v>42</v>
      </c>
      <c r="C405" s="190"/>
      <c r="D405" s="227" t="s">
        <v>50</v>
      </c>
      <c r="E405" s="227"/>
      <c r="F405" s="193">
        <v>0</v>
      </c>
      <c r="G405" s="194"/>
      <c r="H405" s="198">
        <v>8000</v>
      </c>
      <c r="I405" s="198"/>
      <c r="J405" s="193">
        <v>20000</v>
      </c>
      <c r="K405" s="194"/>
      <c r="L405" s="198">
        <v>15000</v>
      </c>
      <c r="M405" s="198"/>
      <c r="N405" s="193">
        <v>0</v>
      </c>
      <c r="O405" s="194"/>
      <c r="P405" s="35" t="s">
        <v>346</v>
      </c>
    </row>
    <row r="406" spans="1:16" ht="17.25" customHeight="1" x14ac:dyDescent="0.25">
      <c r="A406" s="42"/>
      <c r="B406" s="420" t="s">
        <v>161</v>
      </c>
      <c r="C406" s="421"/>
      <c r="D406" s="412" t="s">
        <v>162</v>
      </c>
      <c r="E406" s="412"/>
      <c r="F406" s="416">
        <f>F407</f>
        <v>55925.509999999995</v>
      </c>
      <c r="G406" s="417"/>
      <c r="H406" s="416">
        <f>H407</f>
        <v>178000</v>
      </c>
      <c r="I406" s="417"/>
      <c r="J406" s="416">
        <f>J407</f>
        <v>30000</v>
      </c>
      <c r="K406" s="417"/>
      <c r="L406" s="416">
        <f>L407</f>
        <v>30000</v>
      </c>
      <c r="M406" s="417"/>
      <c r="N406" s="416">
        <f>N407</f>
        <v>30000</v>
      </c>
      <c r="O406" s="417"/>
      <c r="P406" s="33"/>
    </row>
    <row r="407" spans="1:16" ht="35.25" customHeight="1" x14ac:dyDescent="0.25">
      <c r="A407" s="38"/>
      <c r="B407" s="185" t="s">
        <v>163</v>
      </c>
      <c r="C407" s="186"/>
      <c r="D407" s="258" t="s">
        <v>164</v>
      </c>
      <c r="E407" s="258"/>
      <c r="F407" s="187">
        <f>F411+F415</f>
        <v>55925.509999999995</v>
      </c>
      <c r="G407" s="188"/>
      <c r="H407" s="187">
        <f>H411+H415</f>
        <v>178000</v>
      </c>
      <c r="I407" s="188"/>
      <c r="J407" s="187">
        <f>J411+J415</f>
        <v>30000</v>
      </c>
      <c r="K407" s="188"/>
      <c r="L407" s="187">
        <f>L411+L415</f>
        <v>30000</v>
      </c>
      <c r="M407" s="188"/>
      <c r="N407" s="187">
        <f>N411+N415</f>
        <v>30000</v>
      </c>
      <c r="O407" s="188"/>
      <c r="P407" s="35"/>
    </row>
    <row r="408" spans="1:16" ht="14.25" customHeight="1" x14ac:dyDescent="0.25">
      <c r="A408" s="54"/>
      <c r="B408" s="159" t="s">
        <v>110</v>
      </c>
      <c r="C408" s="160"/>
      <c r="D408" s="161" t="s">
        <v>24</v>
      </c>
      <c r="E408" s="161"/>
      <c r="F408" s="162">
        <v>55925.51</v>
      </c>
      <c r="G408" s="163"/>
      <c r="H408" s="162">
        <v>0</v>
      </c>
      <c r="I408" s="163"/>
      <c r="J408" s="162">
        <v>0</v>
      </c>
      <c r="K408" s="163"/>
      <c r="L408" s="162"/>
      <c r="M408" s="163"/>
      <c r="N408" s="162"/>
      <c r="O408" s="163"/>
      <c r="P408" s="55"/>
    </row>
    <row r="409" spans="1:16" ht="15" customHeight="1" x14ac:dyDescent="0.25">
      <c r="A409" s="51"/>
      <c r="B409" s="159" t="s">
        <v>112</v>
      </c>
      <c r="C409" s="160"/>
      <c r="D409" s="161" t="s">
        <v>29</v>
      </c>
      <c r="E409" s="161"/>
      <c r="F409" s="162"/>
      <c r="G409" s="163"/>
      <c r="H409" s="197">
        <v>98000</v>
      </c>
      <c r="I409" s="197"/>
      <c r="J409" s="162">
        <v>30000</v>
      </c>
      <c r="K409" s="163"/>
      <c r="L409" s="197"/>
      <c r="M409" s="197"/>
      <c r="N409" s="162"/>
      <c r="O409" s="163"/>
      <c r="P409" s="52"/>
    </row>
    <row r="410" spans="1:16" ht="15" customHeight="1" x14ac:dyDescent="0.25">
      <c r="A410" s="53"/>
      <c r="B410" s="221" t="s">
        <v>111</v>
      </c>
      <c r="C410" s="222"/>
      <c r="D410" s="223" t="s">
        <v>26</v>
      </c>
      <c r="E410" s="223"/>
      <c r="F410" s="224"/>
      <c r="G410" s="225"/>
      <c r="H410" s="226">
        <v>80000</v>
      </c>
      <c r="I410" s="226"/>
      <c r="J410" s="224">
        <v>0</v>
      </c>
      <c r="K410" s="225"/>
      <c r="L410" s="226"/>
      <c r="M410" s="226"/>
      <c r="N410" s="224"/>
      <c r="O410" s="225"/>
      <c r="P410" s="52"/>
    </row>
    <row r="411" spans="1:16" ht="16.5" customHeight="1" x14ac:dyDescent="0.25">
      <c r="A411" s="36"/>
      <c r="B411" s="191">
        <v>3</v>
      </c>
      <c r="C411" s="192"/>
      <c r="D411" s="227" t="s">
        <v>38</v>
      </c>
      <c r="E411" s="227"/>
      <c r="F411" s="193">
        <f t="shared" ref="F411" si="163">F412+F413+F414</f>
        <v>25885.48</v>
      </c>
      <c r="G411" s="194"/>
      <c r="H411" s="193">
        <f t="shared" ref="H411" si="164">H412+H413+H414</f>
        <v>168000</v>
      </c>
      <c r="I411" s="194"/>
      <c r="J411" s="193">
        <f>J412+J413+J414</f>
        <v>20000</v>
      </c>
      <c r="K411" s="194"/>
      <c r="L411" s="193">
        <f>L412+L413+L414</f>
        <v>20000</v>
      </c>
      <c r="M411" s="194"/>
      <c r="N411" s="193">
        <f>N412+N413+N414</f>
        <v>20000</v>
      </c>
      <c r="O411" s="194"/>
      <c r="P411" s="35"/>
    </row>
    <row r="412" spans="1:16" ht="19.5" customHeight="1" x14ac:dyDescent="0.25">
      <c r="A412" s="36"/>
      <c r="B412" s="189">
        <v>32</v>
      </c>
      <c r="C412" s="190"/>
      <c r="D412" s="227" t="s">
        <v>40</v>
      </c>
      <c r="E412" s="227"/>
      <c r="F412" s="193">
        <v>25885.48</v>
      </c>
      <c r="G412" s="194"/>
      <c r="H412" s="198">
        <v>168000</v>
      </c>
      <c r="I412" s="198"/>
      <c r="J412" s="193">
        <v>20000</v>
      </c>
      <c r="K412" s="194"/>
      <c r="L412" s="198">
        <v>20000</v>
      </c>
      <c r="M412" s="198"/>
      <c r="N412" s="193">
        <v>20000</v>
      </c>
      <c r="O412" s="194"/>
      <c r="P412" s="35" t="s">
        <v>350</v>
      </c>
    </row>
    <row r="413" spans="1:16" ht="15" customHeight="1" x14ac:dyDescent="0.25">
      <c r="A413" s="37"/>
      <c r="B413" s="285">
        <v>35</v>
      </c>
      <c r="C413" s="286"/>
      <c r="D413" s="287" t="s">
        <v>42</v>
      </c>
      <c r="E413" s="288"/>
      <c r="F413" s="219">
        <v>0</v>
      </c>
      <c r="G413" s="220"/>
      <c r="H413" s="219">
        <v>0</v>
      </c>
      <c r="I413" s="220"/>
      <c r="J413" s="219">
        <v>0</v>
      </c>
      <c r="K413" s="220"/>
      <c r="L413" s="219">
        <v>0</v>
      </c>
      <c r="M413" s="220"/>
      <c r="N413" s="219">
        <v>0</v>
      </c>
      <c r="O413" s="220"/>
      <c r="P413" s="35" t="s">
        <v>350</v>
      </c>
    </row>
    <row r="414" spans="1:16" ht="15" customHeight="1" x14ac:dyDescent="0.25">
      <c r="A414" s="37"/>
      <c r="B414" s="285">
        <v>38</v>
      </c>
      <c r="C414" s="286"/>
      <c r="D414" s="287" t="s">
        <v>44</v>
      </c>
      <c r="E414" s="288"/>
      <c r="F414" s="219">
        <v>0</v>
      </c>
      <c r="G414" s="220"/>
      <c r="H414" s="219">
        <v>0</v>
      </c>
      <c r="I414" s="220"/>
      <c r="J414" s="219">
        <v>0</v>
      </c>
      <c r="K414" s="220"/>
      <c r="L414" s="219">
        <v>0</v>
      </c>
      <c r="M414" s="220"/>
      <c r="N414" s="219">
        <v>0</v>
      </c>
      <c r="O414" s="220"/>
      <c r="P414" s="35" t="s">
        <v>350</v>
      </c>
    </row>
    <row r="415" spans="1:16" ht="31.5" customHeight="1" x14ac:dyDescent="0.25">
      <c r="A415" s="36"/>
      <c r="B415" s="191">
        <v>4</v>
      </c>
      <c r="C415" s="192"/>
      <c r="D415" s="191" t="s">
        <v>45</v>
      </c>
      <c r="E415" s="192"/>
      <c r="F415" s="193">
        <f t="shared" ref="F415" si="165">F416</f>
        <v>30040.03</v>
      </c>
      <c r="G415" s="194"/>
      <c r="H415" s="193">
        <f t="shared" ref="H415" si="166">H416</f>
        <v>10000</v>
      </c>
      <c r="I415" s="194"/>
      <c r="J415" s="193">
        <f>J416</f>
        <v>10000</v>
      </c>
      <c r="K415" s="194"/>
      <c r="L415" s="193">
        <f>L416</f>
        <v>10000</v>
      </c>
      <c r="M415" s="194"/>
      <c r="N415" s="193">
        <f>N416</f>
        <v>10000</v>
      </c>
      <c r="O415" s="194"/>
      <c r="P415" s="35"/>
    </row>
    <row r="416" spans="1:16" ht="29.25" customHeight="1" x14ac:dyDescent="0.25">
      <c r="A416" s="37"/>
      <c r="B416" s="228">
        <v>42</v>
      </c>
      <c r="C416" s="229"/>
      <c r="D416" s="216" t="s">
        <v>50</v>
      </c>
      <c r="E416" s="216"/>
      <c r="F416" s="230">
        <v>30040.03</v>
      </c>
      <c r="G416" s="231"/>
      <c r="H416" s="209">
        <v>10000</v>
      </c>
      <c r="I416" s="209"/>
      <c r="J416" s="230">
        <v>10000</v>
      </c>
      <c r="K416" s="231"/>
      <c r="L416" s="209">
        <v>10000</v>
      </c>
      <c r="M416" s="209"/>
      <c r="N416" s="230">
        <v>10000</v>
      </c>
      <c r="O416" s="231"/>
      <c r="P416" s="35" t="s">
        <v>350</v>
      </c>
    </row>
    <row r="417" spans="1:16" ht="18.75" customHeight="1" x14ac:dyDescent="0.25">
      <c r="A417" s="40"/>
      <c r="B417" s="232" t="s">
        <v>165</v>
      </c>
      <c r="C417" s="233"/>
      <c r="D417" s="234" t="s">
        <v>375</v>
      </c>
      <c r="E417" s="234"/>
      <c r="F417" s="235">
        <f>F418+F425+F430</f>
        <v>53023.23</v>
      </c>
      <c r="G417" s="236"/>
      <c r="H417" s="235">
        <f>H418+H425+H430</f>
        <v>54000</v>
      </c>
      <c r="I417" s="236"/>
      <c r="J417" s="235">
        <f>J418+J425+J430</f>
        <v>265000</v>
      </c>
      <c r="K417" s="236"/>
      <c r="L417" s="235">
        <f>L418+L425+L430</f>
        <v>265000</v>
      </c>
      <c r="M417" s="236"/>
      <c r="N417" s="235">
        <f>N418+N425+N430</f>
        <v>265000</v>
      </c>
      <c r="O417" s="236"/>
      <c r="P417" s="33"/>
    </row>
    <row r="418" spans="1:16" ht="45" customHeight="1" x14ac:dyDescent="0.25">
      <c r="A418" s="34"/>
      <c r="B418" s="237" t="s">
        <v>166</v>
      </c>
      <c r="C418" s="238"/>
      <c r="D418" s="239" t="s">
        <v>167</v>
      </c>
      <c r="E418" s="239"/>
      <c r="F418" s="200">
        <f>F421+F423</f>
        <v>51823.23</v>
      </c>
      <c r="G418" s="201"/>
      <c r="H418" s="200">
        <f>H421+H423</f>
        <v>38000</v>
      </c>
      <c r="I418" s="201"/>
      <c r="J418" s="200">
        <f>J421+J423</f>
        <v>0</v>
      </c>
      <c r="K418" s="201"/>
      <c r="L418" s="200">
        <f>L421+L423</f>
        <v>0</v>
      </c>
      <c r="M418" s="201"/>
      <c r="N418" s="200">
        <f>N421+N423</f>
        <v>0</v>
      </c>
      <c r="O418" s="201"/>
      <c r="P418" s="35"/>
    </row>
    <row r="419" spans="1:16" ht="18.75" customHeight="1" x14ac:dyDescent="0.25">
      <c r="A419" s="51"/>
      <c r="B419" s="159" t="s">
        <v>112</v>
      </c>
      <c r="C419" s="160"/>
      <c r="D419" s="161" t="s">
        <v>29</v>
      </c>
      <c r="E419" s="161"/>
      <c r="F419" s="162">
        <v>51823.23</v>
      </c>
      <c r="G419" s="163"/>
      <c r="H419" s="197"/>
      <c r="I419" s="197"/>
      <c r="J419" s="162">
        <v>0</v>
      </c>
      <c r="K419" s="163"/>
      <c r="L419" s="197"/>
      <c r="M419" s="197"/>
      <c r="N419" s="162"/>
      <c r="O419" s="163"/>
      <c r="P419" s="52"/>
    </row>
    <row r="420" spans="1:16" ht="18.75" customHeight="1" x14ac:dyDescent="0.25">
      <c r="A420" s="51"/>
      <c r="B420" s="159" t="s">
        <v>111</v>
      </c>
      <c r="C420" s="160"/>
      <c r="D420" s="161" t="s">
        <v>26</v>
      </c>
      <c r="E420" s="161"/>
      <c r="F420" s="162"/>
      <c r="G420" s="163"/>
      <c r="H420" s="162"/>
      <c r="I420" s="163"/>
      <c r="J420" s="162">
        <v>0</v>
      </c>
      <c r="K420" s="163"/>
      <c r="L420" s="162"/>
      <c r="M420" s="163"/>
      <c r="N420" s="162"/>
      <c r="O420" s="163"/>
      <c r="P420" s="52"/>
    </row>
    <row r="421" spans="1:16" ht="17.25" customHeight="1" x14ac:dyDescent="0.25">
      <c r="A421" s="37"/>
      <c r="B421" s="195">
        <v>3</v>
      </c>
      <c r="C421" s="196"/>
      <c r="D421" s="216" t="s">
        <v>38</v>
      </c>
      <c r="E421" s="216"/>
      <c r="F421" s="230">
        <f t="shared" ref="F421" si="167">F422</f>
        <v>2052.19</v>
      </c>
      <c r="G421" s="231"/>
      <c r="H421" s="230">
        <f t="shared" ref="H421" si="168">H422</f>
        <v>1000</v>
      </c>
      <c r="I421" s="231"/>
      <c r="J421" s="230">
        <f>J422</f>
        <v>0</v>
      </c>
      <c r="K421" s="231"/>
      <c r="L421" s="209">
        <f>L422</f>
        <v>0</v>
      </c>
      <c r="M421" s="209"/>
      <c r="N421" s="230">
        <f>N422</f>
        <v>0</v>
      </c>
      <c r="O421" s="231"/>
      <c r="P421" s="43"/>
    </row>
    <row r="422" spans="1:16" ht="15" customHeight="1" x14ac:dyDescent="0.25">
      <c r="A422" s="36"/>
      <c r="B422" s="189">
        <v>34</v>
      </c>
      <c r="C422" s="190"/>
      <c r="D422" s="227" t="s">
        <v>41</v>
      </c>
      <c r="E422" s="227"/>
      <c r="F422" s="193">
        <v>2052.19</v>
      </c>
      <c r="G422" s="194"/>
      <c r="H422" s="198">
        <v>1000</v>
      </c>
      <c r="I422" s="198"/>
      <c r="J422" s="193">
        <v>0</v>
      </c>
      <c r="K422" s="194"/>
      <c r="L422" s="198">
        <v>0</v>
      </c>
      <c r="M422" s="198"/>
      <c r="N422" s="193">
        <v>0</v>
      </c>
      <c r="O422" s="194"/>
      <c r="P422" s="35" t="s">
        <v>346</v>
      </c>
    </row>
    <row r="423" spans="1:16" ht="15" customHeight="1" x14ac:dyDescent="0.25">
      <c r="A423" s="36"/>
      <c r="B423" s="191">
        <v>5</v>
      </c>
      <c r="C423" s="192"/>
      <c r="D423" s="227" t="s">
        <v>96</v>
      </c>
      <c r="E423" s="227"/>
      <c r="F423" s="193">
        <f t="shared" ref="F423" si="169">F424</f>
        <v>49771.040000000001</v>
      </c>
      <c r="G423" s="194"/>
      <c r="H423" s="193">
        <f t="shared" ref="H423" si="170">H424</f>
        <v>37000</v>
      </c>
      <c r="I423" s="194"/>
      <c r="J423" s="193">
        <f>J424</f>
        <v>0</v>
      </c>
      <c r="K423" s="194"/>
      <c r="L423" s="193">
        <f>L424</f>
        <v>0</v>
      </c>
      <c r="M423" s="194"/>
      <c r="N423" s="193">
        <f>N424</f>
        <v>0</v>
      </c>
      <c r="O423" s="194"/>
      <c r="P423" s="35"/>
    </row>
    <row r="424" spans="1:16" ht="15" customHeight="1" x14ac:dyDescent="0.25">
      <c r="A424" s="36"/>
      <c r="B424" s="189">
        <v>54</v>
      </c>
      <c r="C424" s="190"/>
      <c r="D424" s="227" t="s">
        <v>168</v>
      </c>
      <c r="E424" s="227"/>
      <c r="F424" s="193">
        <v>49771.040000000001</v>
      </c>
      <c r="G424" s="194"/>
      <c r="H424" s="198">
        <v>37000</v>
      </c>
      <c r="I424" s="198"/>
      <c r="J424" s="193">
        <v>0</v>
      </c>
      <c r="K424" s="194"/>
      <c r="L424" s="198">
        <v>0</v>
      </c>
      <c r="M424" s="198"/>
      <c r="N424" s="193">
        <v>0</v>
      </c>
      <c r="O424" s="194"/>
      <c r="P424" s="35" t="s">
        <v>346</v>
      </c>
    </row>
    <row r="425" spans="1:16" ht="29.25" customHeight="1" x14ac:dyDescent="0.25">
      <c r="A425" s="34"/>
      <c r="B425" s="237" t="s">
        <v>169</v>
      </c>
      <c r="C425" s="238"/>
      <c r="D425" s="239" t="s">
        <v>170</v>
      </c>
      <c r="E425" s="239"/>
      <c r="F425" s="200">
        <f>F428</f>
        <v>1200</v>
      </c>
      <c r="G425" s="201"/>
      <c r="H425" s="200">
        <f>H428</f>
        <v>10000</v>
      </c>
      <c r="I425" s="201"/>
      <c r="J425" s="200">
        <f>J428</f>
        <v>200000</v>
      </c>
      <c r="K425" s="201"/>
      <c r="L425" s="200">
        <f>L428</f>
        <v>200000</v>
      </c>
      <c r="M425" s="201"/>
      <c r="N425" s="200">
        <f>N428</f>
        <v>200000</v>
      </c>
      <c r="O425" s="201"/>
      <c r="P425" s="35"/>
    </row>
    <row r="426" spans="1:16" ht="20.25" customHeight="1" x14ac:dyDescent="0.25">
      <c r="A426" s="51"/>
      <c r="B426" s="159" t="s">
        <v>112</v>
      </c>
      <c r="C426" s="160"/>
      <c r="D426" s="161" t="s">
        <v>29</v>
      </c>
      <c r="E426" s="161"/>
      <c r="F426" s="162">
        <v>1200</v>
      </c>
      <c r="G426" s="163"/>
      <c r="H426" s="197">
        <v>10000</v>
      </c>
      <c r="I426" s="197"/>
      <c r="J426" s="162">
        <v>200000</v>
      </c>
      <c r="K426" s="163"/>
      <c r="L426" s="197"/>
      <c r="M426" s="197"/>
      <c r="N426" s="162"/>
      <c r="O426" s="163"/>
      <c r="P426" s="52"/>
    </row>
    <row r="427" spans="1:16" ht="17.25" customHeight="1" x14ac:dyDescent="0.25">
      <c r="A427" s="53"/>
      <c r="B427" s="221" t="s">
        <v>151</v>
      </c>
      <c r="C427" s="222"/>
      <c r="D427" s="223" t="s">
        <v>33</v>
      </c>
      <c r="E427" s="223"/>
      <c r="F427" s="224"/>
      <c r="G427" s="225"/>
      <c r="H427" s="226">
        <v>0</v>
      </c>
      <c r="I427" s="226"/>
      <c r="J427" s="224">
        <v>0</v>
      </c>
      <c r="K427" s="225"/>
      <c r="L427" s="226"/>
      <c r="M427" s="226"/>
      <c r="N427" s="224"/>
      <c r="O427" s="225"/>
      <c r="P427" s="52"/>
    </row>
    <row r="428" spans="1:16" ht="15" customHeight="1" x14ac:dyDescent="0.25">
      <c r="A428" s="36"/>
      <c r="B428" s="191">
        <v>3</v>
      </c>
      <c r="C428" s="192"/>
      <c r="D428" s="227" t="s">
        <v>38</v>
      </c>
      <c r="E428" s="227"/>
      <c r="F428" s="198">
        <f t="shared" ref="F428" si="171">F429</f>
        <v>1200</v>
      </c>
      <c r="G428" s="198"/>
      <c r="H428" s="198">
        <f t="shared" ref="H428" si="172">H429</f>
        <v>10000</v>
      </c>
      <c r="I428" s="198"/>
      <c r="J428" s="198">
        <f>J429</f>
        <v>200000</v>
      </c>
      <c r="K428" s="198"/>
      <c r="L428" s="198">
        <f>L429</f>
        <v>200000</v>
      </c>
      <c r="M428" s="198"/>
      <c r="N428" s="193">
        <f>N429</f>
        <v>200000</v>
      </c>
      <c r="O428" s="194"/>
      <c r="P428" s="35"/>
    </row>
    <row r="429" spans="1:16" ht="18" customHeight="1" x14ac:dyDescent="0.25">
      <c r="A429" s="36"/>
      <c r="B429" s="189">
        <v>32</v>
      </c>
      <c r="C429" s="190"/>
      <c r="D429" s="227" t="s">
        <v>40</v>
      </c>
      <c r="E429" s="227"/>
      <c r="F429" s="193">
        <v>1200</v>
      </c>
      <c r="G429" s="194"/>
      <c r="H429" s="198">
        <v>10000</v>
      </c>
      <c r="I429" s="198"/>
      <c r="J429" s="193">
        <v>200000</v>
      </c>
      <c r="K429" s="194"/>
      <c r="L429" s="198">
        <v>200000</v>
      </c>
      <c r="M429" s="198"/>
      <c r="N429" s="193">
        <v>200000</v>
      </c>
      <c r="O429" s="194"/>
      <c r="P429" s="35" t="s">
        <v>346</v>
      </c>
    </row>
    <row r="430" spans="1:16" ht="29.25" customHeight="1" x14ac:dyDescent="0.25">
      <c r="A430" s="34"/>
      <c r="B430" s="237" t="s">
        <v>171</v>
      </c>
      <c r="C430" s="238"/>
      <c r="D430" s="239" t="s">
        <v>172</v>
      </c>
      <c r="E430" s="239"/>
      <c r="F430" s="200">
        <f>F434+F436</f>
        <v>0</v>
      </c>
      <c r="G430" s="201"/>
      <c r="H430" s="256">
        <f>H434+H436</f>
        <v>6000</v>
      </c>
      <c r="I430" s="256"/>
      <c r="J430" s="200">
        <f>J434+J436</f>
        <v>65000</v>
      </c>
      <c r="K430" s="201"/>
      <c r="L430" s="256">
        <f>L434+L436</f>
        <v>65000</v>
      </c>
      <c r="M430" s="256"/>
      <c r="N430" s="200">
        <f>N434+N436</f>
        <v>65000</v>
      </c>
      <c r="O430" s="201"/>
      <c r="P430" s="35"/>
    </row>
    <row r="431" spans="1:16" ht="16.5" customHeight="1" x14ac:dyDescent="0.25">
      <c r="A431" s="51"/>
      <c r="B431" s="159" t="s">
        <v>112</v>
      </c>
      <c r="C431" s="160"/>
      <c r="D431" s="161" t="s">
        <v>29</v>
      </c>
      <c r="E431" s="161"/>
      <c r="F431" s="162"/>
      <c r="G431" s="163"/>
      <c r="H431" s="197">
        <v>6000</v>
      </c>
      <c r="I431" s="197"/>
      <c r="J431" s="162">
        <v>0</v>
      </c>
      <c r="K431" s="163"/>
      <c r="L431" s="197"/>
      <c r="M431" s="197"/>
      <c r="N431" s="162"/>
      <c r="O431" s="163"/>
      <c r="P431" s="52"/>
    </row>
    <row r="432" spans="1:16" ht="16.5" customHeight="1" x14ac:dyDescent="0.25">
      <c r="A432" s="51"/>
      <c r="B432" s="159" t="s">
        <v>111</v>
      </c>
      <c r="C432" s="160"/>
      <c r="D432" s="259" t="s">
        <v>26</v>
      </c>
      <c r="E432" s="259"/>
      <c r="F432" s="162"/>
      <c r="G432" s="163"/>
      <c r="H432" s="197">
        <v>0</v>
      </c>
      <c r="I432" s="197"/>
      <c r="J432" s="162">
        <v>65000</v>
      </c>
      <c r="K432" s="163"/>
      <c r="L432" s="197"/>
      <c r="M432" s="197"/>
      <c r="N432" s="162"/>
      <c r="O432" s="163"/>
      <c r="P432" s="52"/>
    </row>
    <row r="433" spans="1:16" ht="27" customHeight="1" x14ac:dyDescent="0.25">
      <c r="A433" s="51"/>
      <c r="B433" s="159" t="s">
        <v>150</v>
      </c>
      <c r="C433" s="160"/>
      <c r="D433" s="161" t="s">
        <v>37</v>
      </c>
      <c r="E433" s="161"/>
      <c r="F433" s="162"/>
      <c r="G433" s="163"/>
      <c r="H433" s="197">
        <v>0</v>
      </c>
      <c r="I433" s="197"/>
      <c r="J433" s="162">
        <v>0</v>
      </c>
      <c r="K433" s="163"/>
      <c r="L433" s="197"/>
      <c r="M433" s="197"/>
      <c r="N433" s="162"/>
      <c r="O433" s="163"/>
      <c r="P433" s="52"/>
    </row>
    <row r="434" spans="1:16" ht="15" customHeight="1" x14ac:dyDescent="0.25">
      <c r="A434" s="36"/>
      <c r="B434" s="191">
        <v>3</v>
      </c>
      <c r="C434" s="192"/>
      <c r="D434" s="227" t="s">
        <v>38</v>
      </c>
      <c r="E434" s="227"/>
      <c r="F434" s="193">
        <f t="shared" ref="F434" si="173">F435</f>
        <v>0</v>
      </c>
      <c r="G434" s="194"/>
      <c r="H434" s="193">
        <f t="shared" ref="H434" si="174">H435</f>
        <v>6000</v>
      </c>
      <c r="I434" s="194"/>
      <c r="J434" s="193">
        <f>J435</f>
        <v>15000</v>
      </c>
      <c r="K434" s="194"/>
      <c r="L434" s="198">
        <f>L435</f>
        <v>15000</v>
      </c>
      <c r="M434" s="198"/>
      <c r="N434" s="193">
        <f>N435</f>
        <v>15000</v>
      </c>
      <c r="O434" s="194"/>
      <c r="P434" s="35"/>
    </row>
    <row r="435" spans="1:16" ht="21.75" customHeight="1" x14ac:dyDescent="0.25">
      <c r="A435" s="37"/>
      <c r="B435" s="228">
        <v>32</v>
      </c>
      <c r="C435" s="229"/>
      <c r="D435" s="216" t="s">
        <v>40</v>
      </c>
      <c r="E435" s="216"/>
      <c r="F435" s="230">
        <v>0</v>
      </c>
      <c r="G435" s="231"/>
      <c r="H435" s="209">
        <v>6000</v>
      </c>
      <c r="I435" s="209"/>
      <c r="J435" s="230">
        <v>15000</v>
      </c>
      <c r="K435" s="231"/>
      <c r="L435" s="209">
        <v>15000</v>
      </c>
      <c r="M435" s="209"/>
      <c r="N435" s="230">
        <v>15000</v>
      </c>
      <c r="O435" s="231"/>
      <c r="P435" s="35" t="s">
        <v>346</v>
      </c>
    </row>
    <row r="436" spans="1:16" ht="16.5" customHeight="1" x14ac:dyDescent="0.25">
      <c r="A436" s="36"/>
      <c r="B436" s="191">
        <v>4</v>
      </c>
      <c r="C436" s="192"/>
      <c r="D436" s="227" t="s">
        <v>45</v>
      </c>
      <c r="E436" s="227"/>
      <c r="F436" s="193">
        <f t="shared" ref="F436" si="175">F437</f>
        <v>0</v>
      </c>
      <c r="G436" s="194"/>
      <c r="H436" s="193">
        <f t="shared" ref="H436" si="176">H437</f>
        <v>0</v>
      </c>
      <c r="I436" s="194"/>
      <c r="J436" s="193">
        <f>J437</f>
        <v>50000</v>
      </c>
      <c r="K436" s="194"/>
      <c r="L436" s="193">
        <f>L437</f>
        <v>50000</v>
      </c>
      <c r="M436" s="194"/>
      <c r="N436" s="193">
        <f>N437</f>
        <v>50000</v>
      </c>
      <c r="O436" s="194"/>
      <c r="P436" s="35"/>
    </row>
    <row r="437" spans="1:16" ht="26.25" customHeight="1" x14ac:dyDescent="0.25">
      <c r="A437" s="36"/>
      <c r="B437" s="189">
        <v>42</v>
      </c>
      <c r="C437" s="190"/>
      <c r="D437" s="227" t="s">
        <v>50</v>
      </c>
      <c r="E437" s="227"/>
      <c r="F437" s="193">
        <v>0</v>
      </c>
      <c r="G437" s="194"/>
      <c r="H437" s="198">
        <v>0</v>
      </c>
      <c r="I437" s="198"/>
      <c r="J437" s="193">
        <v>50000</v>
      </c>
      <c r="K437" s="194"/>
      <c r="L437" s="198">
        <v>50000</v>
      </c>
      <c r="M437" s="198"/>
      <c r="N437" s="193">
        <v>50000</v>
      </c>
      <c r="O437" s="194"/>
      <c r="P437" s="35" t="s">
        <v>346</v>
      </c>
    </row>
    <row r="438" spans="1:16" ht="15" customHeight="1" x14ac:dyDescent="0.25">
      <c r="A438" s="40"/>
      <c r="B438" s="232" t="s">
        <v>173</v>
      </c>
      <c r="C438" s="233"/>
      <c r="D438" s="234" t="s">
        <v>174</v>
      </c>
      <c r="E438" s="234"/>
      <c r="F438" s="235">
        <f>F439</f>
        <v>177054.09</v>
      </c>
      <c r="G438" s="236"/>
      <c r="H438" s="235">
        <f>H439</f>
        <v>146000</v>
      </c>
      <c r="I438" s="236"/>
      <c r="J438" s="235">
        <f>J439</f>
        <v>850000</v>
      </c>
      <c r="K438" s="236"/>
      <c r="L438" s="235">
        <f>L439</f>
        <v>50000</v>
      </c>
      <c r="M438" s="236"/>
      <c r="N438" s="235">
        <f>N439</f>
        <v>50000</v>
      </c>
      <c r="O438" s="236"/>
      <c r="P438" s="33"/>
    </row>
    <row r="439" spans="1:16" ht="45" customHeight="1" x14ac:dyDescent="0.25">
      <c r="A439" s="34"/>
      <c r="B439" s="237" t="s">
        <v>175</v>
      </c>
      <c r="C439" s="238"/>
      <c r="D439" s="239" t="s">
        <v>385</v>
      </c>
      <c r="E439" s="239"/>
      <c r="F439" s="200">
        <f>F443+F446</f>
        <v>177054.09</v>
      </c>
      <c r="G439" s="201"/>
      <c r="H439" s="200">
        <f>H443+H446</f>
        <v>146000</v>
      </c>
      <c r="I439" s="201"/>
      <c r="J439" s="200">
        <f>J443+J446</f>
        <v>850000</v>
      </c>
      <c r="K439" s="201"/>
      <c r="L439" s="200">
        <f>L443+L446</f>
        <v>50000</v>
      </c>
      <c r="M439" s="201"/>
      <c r="N439" s="200">
        <f>N443+N446</f>
        <v>50000</v>
      </c>
      <c r="O439" s="201"/>
      <c r="P439" s="35"/>
    </row>
    <row r="440" spans="1:16" ht="19.5" customHeight="1" x14ac:dyDescent="0.25">
      <c r="A440" s="51"/>
      <c r="B440" s="159" t="s">
        <v>112</v>
      </c>
      <c r="C440" s="160"/>
      <c r="D440" s="161" t="s">
        <v>29</v>
      </c>
      <c r="E440" s="161"/>
      <c r="F440" s="162">
        <v>27096.66</v>
      </c>
      <c r="G440" s="163"/>
      <c r="H440" s="197">
        <v>146000</v>
      </c>
      <c r="I440" s="197"/>
      <c r="J440" s="162">
        <v>200000</v>
      </c>
      <c r="K440" s="163"/>
      <c r="L440" s="197"/>
      <c r="M440" s="197"/>
      <c r="N440" s="162"/>
      <c r="O440" s="163"/>
      <c r="P440" s="52"/>
    </row>
    <row r="441" spans="1:16" ht="19.5" customHeight="1" x14ac:dyDescent="0.25">
      <c r="A441" s="51"/>
      <c r="B441" s="159" t="s">
        <v>111</v>
      </c>
      <c r="C441" s="160"/>
      <c r="D441" s="259" t="s">
        <v>26</v>
      </c>
      <c r="E441" s="259"/>
      <c r="F441" s="162">
        <v>149957.43</v>
      </c>
      <c r="G441" s="163"/>
      <c r="H441" s="162"/>
      <c r="I441" s="163"/>
      <c r="J441" s="162">
        <v>0</v>
      </c>
      <c r="K441" s="163"/>
      <c r="L441" s="49"/>
      <c r="M441" s="49"/>
      <c r="N441" s="47"/>
      <c r="O441" s="48"/>
      <c r="P441" s="52"/>
    </row>
    <row r="442" spans="1:16" ht="25.5" customHeight="1" x14ac:dyDescent="0.25">
      <c r="A442" s="51"/>
      <c r="B442" s="159" t="s">
        <v>144</v>
      </c>
      <c r="C442" s="160"/>
      <c r="D442" s="259" t="s">
        <v>27</v>
      </c>
      <c r="E442" s="259"/>
      <c r="F442" s="162">
        <v>0</v>
      </c>
      <c r="G442" s="163"/>
      <c r="H442" s="197"/>
      <c r="I442" s="197"/>
      <c r="J442" s="162">
        <v>650000</v>
      </c>
      <c r="K442" s="163"/>
      <c r="L442" s="197"/>
      <c r="M442" s="197"/>
      <c r="N442" s="162"/>
      <c r="O442" s="163"/>
      <c r="P442" s="52"/>
    </row>
    <row r="443" spans="1:16" ht="19.5" customHeight="1" x14ac:dyDescent="0.25">
      <c r="A443" s="36"/>
      <c r="B443" s="191">
        <v>3</v>
      </c>
      <c r="C443" s="192"/>
      <c r="D443" s="227" t="s">
        <v>38</v>
      </c>
      <c r="E443" s="227"/>
      <c r="F443" s="193">
        <f t="shared" ref="F443" si="177">F444+F445</f>
        <v>172054.09</v>
      </c>
      <c r="G443" s="194"/>
      <c r="H443" s="193">
        <f t="shared" ref="H443" si="178">H444+H445</f>
        <v>146000</v>
      </c>
      <c r="I443" s="194"/>
      <c r="J443" s="193">
        <f>J444+J445</f>
        <v>50000</v>
      </c>
      <c r="K443" s="194"/>
      <c r="L443" s="193">
        <f>L444+L445</f>
        <v>50000</v>
      </c>
      <c r="M443" s="194"/>
      <c r="N443" s="193">
        <f>N444+N445</f>
        <v>50000</v>
      </c>
      <c r="O443" s="194"/>
      <c r="P443" s="35"/>
    </row>
    <row r="444" spans="1:16" ht="19.5" customHeight="1" x14ac:dyDescent="0.25">
      <c r="A444" s="37"/>
      <c r="B444" s="228">
        <v>32</v>
      </c>
      <c r="C444" s="229"/>
      <c r="D444" s="216" t="s">
        <v>40</v>
      </c>
      <c r="E444" s="216"/>
      <c r="F444" s="193">
        <v>6625</v>
      </c>
      <c r="G444" s="194"/>
      <c r="H444" s="193">
        <v>46000</v>
      </c>
      <c r="I444" s="194"/>
      <c r="J444" s="193">
        <v>0</v>
      </c>
      <c r="K444" s="194"/>
      <c r="L444" s="193"/>
      <c r="M444" s="194"/>
      <c r="N444" s="193"/>
      <c r="O444" s="194"/>
      <c r="P444" s="35" t="s">
        <v>378</v>
      </c>
    </row>
    <row r="445" spans="1:16" ht="20.25" customHeight="1" x14ac:dyDescent="0.25">
      <c r="A445" s="36"/>
      <c r="B445" s="189">
        <v>38</v>
      </c>
      <c r="C445" s="190"/>
      <c r="D445" s="227" t="s">
        <v>44</v>
      </c>
      <c r="E445" s="227"/>
      <c r="F445" s="193">
        <v>165429.09</v>
      </c>
      <c r="G445" s="194"/>
      <c r="H445" s="198">
        <v>100000</v>
      </c>
      <c r="I445" s="198"/>
      <c r="J445" s="193">
        <v>50000</v>
      </c>
      <c r="K445" s="194"/>
      <c r="L445" s="198">
        <v>50000</v>
      </c>
      <c r="M445" s="198"/>
      <c r="N445" s="193">
        <v>50000</v>
      </c>
      <c r="O445" s="194"/>
      <c r="P445" s="35" t="s">
        <v>378</v>
      </c>
    </row>
    <row r="446" spans="1:16" ht="29.25" customHeight="1" x14ac:dyDescent="0.25">
      <c r="A446" s="36"/>
      <c r="B446" s="191">
        <v>4</v>
      </c>
      <c r="C446" s="192"/>
      <c r="D446" s="227" t="s">
        <v>45</v>
      </c>
      <c r="E446" s="227"/>
      <c r="F446" s="193">
        <f t="shared" ref="F446" si="179">F447+F448</f>
        <v>5000</v>
      </c>
      <c r="G446" s="194"/>
      <c r="H446" s="193">
        <f t="shared" ref="H446" si="180">H447+H448</f>
        <v>0</v>
      </c>
      <c r="I446" s="194"/>
      <c r="J446" s="193">
        <f>J447+J448</f>
        <v>800000</v>
      </c>
      <c r="K446" s="194"/>
      <c r="L446" s="193">
        <f>L447</f>
        <v>0</v>
      </c>
      <c r="M446" s="194"/>
      <c r="N446" s="193">
        <f>N447</f>
        <v>0</v>
      </c>
      <c r="O446" s="194"/>
      <c r="P446" s="35"/>
    </row>
    <row r="447" spans="1:16" ht="19.5" customHeight="1" x14ac:dyDescent="0.25">
      <c r="A447" s="36"/>
      <c r="B447" s="189">
        <v>41</v>
      </c>
      <c r="C447" s="190"/>
      <c r="D447" s="227" t="s">
        <v>202</v>
      </c>
      <c r="E447" s="227"/>
      <c r="F447" s="193">
        <v>0</v>
      </c>
      <c r="G447" s="194"/>
      <c r="H447" s="198">
        <v>0</v>
      </c>
      <c r="I447" s="198"/>
      <c r="J447" s="193">
        <v>0</v>
      </c>
      <c r="K447" s="194"/>
      <c r="L447" s="198">
        <v>0</v>
      </c>
      <c r="M447" s="198"/>
      <c r="N447" s="193">
        <v>0</v>
      </c>
      <c r="O447" s="194"/>
      <c r="P447" s="35" t="s">
        <v>351</v>
      </c>
    </row>
    <row r="448" spans="1:16" ht="28.5" customHeight="1" x14ac:dyDescent="0.25">
      <c r="A448" s="36"/>
      <c r="B448" s="189">
        <v>42</v>
      </c>
      <c r="C448" s="190"/>
      <c r="D448" s="227" t="s">
        <v>50</v>
      </c>
      <c r="E448" s="227"/>
      <c r="F448" s="193">
        <v>5000</v>
      </c>
      <c r="G448" s="194"/>
      <c r="H448" s="193">
        <v>0</v>
      </c>
      <c r="I448" s="194"/>
      <c r="J448" s="193">
        <v>800000</v>
      </c>
      <c r="K448" s="194"/>
      <c r="L448" s="193">
        <v>0</v>
      </c>
      <c r="M448" s="194"/>
      <c r="N448" s="193">
        <v>0</v>
      </c>
      <c r="O448" s="194"/>
      <c r="P448" s="35" t="s">
        <v>351</v>
      </c>
    </row>
    <row r="449" spans="1:16" ht="21.75" customHeight="1" x14ac:dyDescent="0.25">
      <c r="A449" s="40"/>
      <c r="B449" s="232" t="s">
        <v>176</v>
      </c>
      <c r="C449" s="233"/>
      <c r="D449" s="234" t="s">
        <v>370</v>
      </c>
      <c r="E449" s="234"/>
      <c r="F449" s="235">
        <f>F450</f>
        <v>0</v>
      </c>
      <c r="G449" s="236"/>
      <c r="H449" s="235">
        <f>H450</f>
        <v>0</v>
      </c>
      <c r="I449" s="236"/>
      <c r="J449" s="235">
        <f>J450</f>
        <v>100000</v>
      </c>
      <c r="K449" s="236"/>
      <c r="L449" s="235">
        <f>L450</f>
        <v>100000</v>
      </c>
      <c r="M449" s="236"/>
      <c r="N449" s="235">
        <f>N450</f>
        <v>0</v>
      </c>
      <c r="O449" s="236"/>
      <c r="P449" s="33"/>
    </row>
    <row r="450" spans="1:16" ht="42.75" customHeight="1" x14ac:dyDescent="0.25">
      <c r="A450" s="34"/>
      <c r="B450" s="237" t="s">
        <v>177</v>
      </c>
      <c r="C450" s="238"/>
      <c r="D450" s="239" t="s">
        <v>369</v>
      </c>
      <c r="E450" s="239"/>
      <c r="F450" s="200">
        <f>F452</f>
        <v>0</v>
      </c>
      <c r="G450" s="201"/>
      <c r="H450" s="200">
        <f>H452</f>
        <v>0</v>
      </c>
      <c r="I450" s="201"/>
      <c r="J450" s="200">
        <f>J452</f>
        <v>100000</v>
      </c>
      <c r="K450" s="201"/>
      <c r="L450" s="200">
        <f>L452</f>
        <v>100000</v>
      </c>
      <c r="M450" s="201"/>
      <c r="N450" s="200">
        <f>N452</f>
        <v>0</v>
      </c>
      <c r="O450" s="201"/>
      <c r="P450" s="35"/>
    </row>
    <row r="451" spans="1:16" ht="15" customHeight="1" x14ac:dyDescent="0.25">
      <c r="A451" s="51"/>
      <c r="B451" s="159" t="s">
        <v>112</v>
      </c>
      <c r="C451" s="160"/>
      <c r="D451" s="161" t="s">
        <v>29</v>
      </c>
      <c r="E451" s="161"/>
      <c r="F451" s="162">
        <v>0</v>
      </c>
      <c r="G451" s="163"/>
      <c r="H451" s="197">
        <v>0</v>
      </c>
      <c r="I451" s="197"/>
      <c r="J451" s="162">
        <v>100000</v>
      </c>
      <c r="K451" s="163"/>
      <c r="L451" s="197"/>
      <c r="M451" s="197"/>
      <c r="N451" s="162"/>
      <c r="O451" s="163"/>
      <c r="P451" s="52"/>
    </row>
    <row r="452" spans="1:16" ht="30.75" customHeight="1" x14ac:dyDescent="0.25">
      <c r="A452" s="37"/>
      <c r="B452" s="195">
        <v>4</v>
      </c>
      <c r="C452" s="196"/>
      <c r="D452" s="216" t="s">
        <v>45</v>
      </c>
      <c r="E452" s="216"/>
      <c r="F452" s="230">
        <f t="shared" ref="F452" si="181">F453</f>
        <v>0</v>
      </c>
      <c r="G452" s="231"/>
      <c r="H452" s="230">
        <f t="shared" ref="H452" si="182">H453</f>
        <v>0</v>
      </c>
      <c r="I452" s="231"/>
      <c r="J452" s="230">
        <f>J453</f>
        <v>100000</v>
      </c>
      <c r="K452" s="231"/>
      <c r="L452" s="209">
        <f>L453</f>
        <v>100000</v>
      </c>
      <c r="M452" s="209"/>
      <c r="N452" s="230">
        <f>N453</f>
        <v>0</v>
      </c>
      <c r="O452" s="231"/>
      <c r="P452" s="35"/>
    </row>
    <row r="453" spans="1:16" ht="29.25" customHeight="1" x14ac:dyDescent="0.25">
      <c r="A453" s="36"/>
      <c r="B453" s="189">
        <v>42</v>
      </c>
      <c r="C453" s="190"/>
      <c r="D453" s="227" t="s">
        <v>129</v>
      </c>
      <c r="E453" s="227"/>
      <c r="F453" s="193">
        <v>0</v>
      </c>
      <c r="G453" s="194"/>
      <c r="H453" s="198">
        <v>0</v>
      </c>
      <c r="I453" s="198"/>
      <c r="J453" s="193">
        <v>100000</v>
      </c>
      <c r="K453" s="194"/>
      <c r="L453" s="198">
        <v>100000</v>
      </c>
      <c r="M453" s="198"/>
      <c r="N453" s="193">
        <v>0</v>
      </c>
      <c r="O453" s="194"/>
      <c r="P453" s="35" t="s">
        <v>348</v>
      </c>
    </row>
    <row r="454" spans="1:16" ht="29.25" customHeight="1" x14ac:dyDescent="0.25">
      <c r="A454" s="41"/>
      <c r="B454" s="241" t="s">
        <v>178</v>
      </c>
      <c r="C454" s="242"/>
      <c r="D454" s="243" t="s">
        <v>179</v>
      </c>
      <c r="E454" s="243"/>
      <c r="F454" s="244">
        <f>F455+F472+F477+F501</f>
        <v>24887.25</v>
      </c>
      <c r="G454" s="245"/>
      <c r="H454" s="244">
        <f>H455+H472+H477+H501</f>
        <v>89500</v>
      </c>
      <c r="I454" s="245"/>
      <c r="J454" s="244">
        <f>J455+J472+J477+J501</f>
        <v>1228500</v>
      </c>
      <c r="K454" s="245"/>
      <c r="L454" s="244">
        <f>L455+L472+L477+L501</f>
        <v>105000</v>
      </c>
      <c r="M454" s="245"/>
      <c r="N454" s="244">
        <f>N455+N472+N477+N501</f>
        <v>95000</v>
      </c>
      <c r="O454" s="245"/>
      <c r="P454" s="31"/>
    </row>
    <row r="455" spans="1:16" ht="15" customHeight="1" x14ac:dyDescent="0.25">
      <c r="A455" s="40"/>
      <c r="B455" s="232" t="s">
        <v>180</v>
      </c>
      <c r="C455" s="233"/>
      <c r="D455" s="234" t="s">
        <v>181</v>
      </c>
      <c r="E455" s="234"/>
      <c r="F455" s="235">
        <f>F456+F462+F467</f>
        <v>11812.5</v>
      </c>
      <c r="G455" s="236"/>
      <c r="H455" s="235">
        <f>H456+H462+H467</f>
        <v>18000</v>
      </c>
      <c r="I455" s="236"/>
      <c r="J455" s="235">
        <f>J456+J462+J467</f>
        <v>102000</v>
      </c>
      <c r="K455" s="236"/>
      <c r="L455" s="235">
        <f>L456+L462+L467</f>
        <v>30000</v>
      </c>
      <c r="M455" s="236"/>
      <c r="N455" s="235">
        <f>N456+N462+N467</f>
        <v>30000</v>
      </c>
      <c r="O455" s="236"/>
      <c r="P455" s="33"/>
    </row>
    <row r="456" spans="1:16" ht="42.75" customHeight="1" x14ac:dyDescent="0.25">
      <c r="A456" s="34"/>
      <c r="B456" s="237" t="s">
        <v>182</v>
      </c>
      <c r="C456" s="238"/>
      <c r="D456" s="239" t="s">
        <v>183</v>
      </c>
      <c r="E456" s="239"/>
      <c r="F456" s="200">
        <f>F460</f>
        <v>11812.5</v>
      </c>
      <c r="G456" s="201"/>
      <c r="H456" s="200">
        <f>H460</f>
        <v>0</v>
      </c>
      <c r="I456" s="201"/>
      <c r="J456" s="200">
        <f>J460</f>
        <v>42000</v>
      </c>
      <c r="K456" s="201"/>
      <c r="L456" s="200">
        <f>L460</f>
        <v>0</v>
      </c>
      <c r="M456" s="201"/>
      <c r="N456" s="200">
        <f>N460</f>
        <v>0</v>
      </c>
      <c r="O456" s="201"/>
      <c r="P456" s="35"/>
    </row>
    <row r="457" spans="1:16" ht="26.25" customHeight="1" x14ac:dyDescent="0.25">
      <c r="A457" s="51"/>
      <c r="B457" s="159" t="s">
        <v>110</v>
      </c>
      <c r="C457" s="160"/>
      <c r="D457" s="161" t="s">
        <v>24</v>
      </c>
      <c r="E457" s="161"/>
      <c r="F457" s="162">
        <v>11812.5</v>
      </c>
      <c r="G457" s="163"/>
      <c r="H457" s="197">
        <v>0</v>
      </c>
      <c r="I457" s="197"/>
      <c r="J457" s="162">
        <v>0</v>
      </c>
      <c r="K457" s="163"/>
      <c r="L457" s="197"/>
      <c r="M457" s="197"/>
      <c r="N457" s="162"/>
      <c r="O457" s="163"/>
      <c r="P457" s="52"/>
    </row>
    <row r="458" spans="1:16" ht="18" customHeight="1" x14ac:dyDescent="0.25">
      <c r="A458" s="51"/>
      <c r="B458" s="159" t="s">
        <v>112</v>
      </c>
      <c r="C458" s="160"/>
      <c r="D458" s="161" t="s">
        <v>29</v>
      </c>
      <c r="E458" s="161"/>
      <c r="F458" s="162"/>
      <c r="G458" s="163"/>
      <c r="H458" s="197">
        <v>0</v>
      </c>
      <c r="I458" s="197"/>
      <c r="J458" s="162">
        <v>0</v>
      </c>
      <c r="K458" s="163"/>
      <c r="L458" s="197"/>
      <c r="M458" s="197"/>
      <c r="N458" s="162"/>
      <c r="O458" s="163"/>
      <c r="P458" s="52"/>
    </row>
    <row r="459" spans="1:16" ht="17.25" customHeight="1" x14ac:dyDescent="0.25">
      <c r="A459" s="51"/>
      <c r="B459" s="159" t="s">
        <v>111</v>
      </c>
      <c r="C459" s="160"/>
      <c r="D459" s="161" t="s">
        <v>26</v>
      </c>
      <c r="E459" s="161"/>
      <c r="F459" s="162"/>
      <c r="G459" s="163"/>
      <c r="H459" s="197">
        <v>0</v>
      </c>
      <c r="I459" s="197"/>
      <c r="J459" s="162">
        <v>42000</v>
      </c>
      <c r="K459" s="163"/>
      <c r="L459" s="197"/>
      <c r="M459" s="197"/>
      <c r="N459" s="162"/>
      <c r="O459" s="163"/>
      <c r="P459" s="52"/>
    </row>
    <row r="460" spans="1:16" ht="27.75" customHeight="1" x14ac:dyDescent="0.25">
      <c r="A460" s="37"/>
      <c r="B460" s="195">
        <v>4</v>
      </c>
      <c r="C460" s="196"/>
      <c r="D460" s="216" t="s">
        <v>45</v>
      </c>
      <c r="E460" s="216"/>
      <c r="F460" s="230">
        <f t="shared" ref="F460" si="183">F461</f>
        <v>11812.5</v>
      </c>
      <c r="G460" s="231"/>
      <c r="H460" s="230">
        <f t="shared" ref="H460" si="184">H461</f>
        <v>0</v>
      </c>
      <c r="I460" s="231"/>
      <c r="J460" s="230">
        <f>J461</f>
        <v>42000</v>
      </c>
      <c r="K460" s="231"/>
      <c r="L460" s="209">
        <f>L461</f>
        <v>0</v>
      </c>
      <c r="M460" s="209"/>
      <c r="N460" s="230">
        <f>N461</f>
        <v>0</v>
      </c>
      <c r="O460" s="231"/>
      <c r="P460" s="35"/>
    </row>
    <row r="461" spans="1:16" ht="27" customHeight="1" x14ac:dyDescent="0.25">
      <c r="A461" s="36"/>
      <c r="B461" s="189">
        <v>42</v>
      </c>
      <c r="C461" s="190"/>
      <c r="D461" s="227" t="s">
        <v>50</v>
      </c>
      <c r="E461" s="227"/>
      <c r="F461" s="193">
        <v>11812.5</v>
      </c>
      <c r="G461" s="194"/>
      <c r="H461" s="198">
        <v>0</v>
      </c>
      <c r="I461" s="198"/>
      <c r="J461" s="193">
        <v>42000</v>
      </c>
      <c r="K461" s="194"/>
      <c r="L461" s="198">
        <v>0</v>
      </c>
      <c r="M461" s="198"/>
      <c r="N461" s="193">
        <v>0</v>
      </c>
      <c r="O461" s="194"/>
      <c r="P461" s="35" t="s">
        <v>346</v>
      </c>
    </row>
    <row r="462" spans="1:16" ht="27.75" customHeight="1" x14ac:dyDescent="0.25">
      <c r="A462" s="34"/>
      <c r="B462" s="237" t="s">
        <v>184</v>
      </c>
      <c r="C462" s="238"/>
      <c r="D462" s="239" t="s">
        <v>389</v>
      </c>
      <c r="E462" s="239"/>
      <c r="F462" s="200">
        <f>F465</f>
        <v>0</v>
      </c>
      <c r="G462" s="201"/>
      <c r="H462" s="200">
        <f>H465</f>
        <v>0</v>
      </c>
      <c r="I462" s="201"/>
      <c r="J462" s="200">
        <f>J465</f>
        <v>30000</v>
      </c>
      <c r="K462" s="201"/>
      <c r="L462" s="200">
        <f>L465</f>
        <v>30000</v>
      </c>
      <c r="M462" s="201"/>
      <c r="N462" s="200">
        <f>N465</f>
        <v>30000</v>
      </c>
      <c r="O462" s="201"/>
      <c r="P462" s="35"/>
    </row>
    <row r="463" spans="1:16" ht="20.25" customHeight="1" x14ac:dyDescent="0.25">
      <c r="A463" s="51"/>
      <c r="B463" s="159" t="s">
        <v>110</v>
      </c>
      <c r="C463" s="160"/>
      <c r="D463" s="161" t="s">
        <v>24</v>
      </c>
      <c r="E463" s="161"/>
      <c r="F463" s="162"/>
      <c r="G463" s="163"/>
      <c r="H463" s="197">
        <v>0</v>
      </c>
      <c r="I463" s="197"/>
      <c r="J463" s="162">
        <v>0</v>
      </c>
      <c r="K463" s="163"/>
      <c r="L463" s="197"/>
      <c r="M463" s="197"/>
      <c r="N463" s="162"/>
      <c r="O463" s="163"/>
      <c r="P463" s="52"/>
    </row>
    <row r="464" spans="1:16" ht="18.75" customHeight="1" x14ac:dyDescent="0.25">
      <c r="A464" s="51"/>
      <c r="B464" s="159" t="s">
        <v>111</v>
      </c>
      <c r="C464" s="160"/>
      <c r="D464" s="161" t="s">
        <v>26</v>
      </c>
      <c r="E464" s="161"/>
      <c r="F464" s="162"/>
      <c r="G464" s="163"/>
      <c r="H464" s="197">
        <v>0</v>
      </c>
      <c r="I464" s="197"/>
      <c r="J464" s="162">
        <v>30000</v>
      </c>
      <c r="K464" s="163"/>
      <c r="L464" s="197"/>
      <c r="M464" s="197"/>
      <c r="N464" s="162"/>
      <c r="O464" s="163"/>
      <c r="P464" s="52"/>
    </row>
    <row r="465" spans="1:16" ht="27" customHeight="1" x14ac:dyDescent="0.25">
      <c r="A465" s="37"/>
      <c r="B465" s="195">
        <v>4</v>
      </c>
      <c r="C465" s="196"/>
      <c r="D465" s="216" t="s">
        <v>45</v>
      </c>
      <c r="E465" s="216"/>
      <c r="F465" s="230">
        <f t="shared" ref="F465" si="185">F466</f>
        <v>0</v>
      </c>
      <c r="G465" s="231"/>
      <c r="H465" s="230">
        <f t="shared" ref="H465" si="186">H466</f>
        <v>0</v>
      </c>
      <c r="I465" s="231"/>
      <c r="J465" s="230">
        <f>J466</f>
        <v>30000</v>
      </c>
      <c r="K465" s="231"/>
      <c r="L465" s="209">
        <f>L466</f>
        <v>30000</v>
      </c>
      <c r="M465" s="209"/>
      <c r="N465" s="230">
        <f>N466</f>
        <v>30000</v>
      </c>
      <c r="O465" s="231"/>
      <c r="P465" s="35"/>
    </row>
    <row r="466" spans="1:16" ht="29.25" customHeight="1" x14ac:dyDescent="0.25">
      <c r="A466" s="36"/>
      <c r="B466" s="189">
        <v>42</v>
      </c>
      <c r="C466" s="190"/>
      <c r="D466" s="227" t="s">
        <v>50</v>
      </c>
      <c r="E466" s="227"/>
      <c r="F466" s="193">
        <v>0</v>
      </c>
      <c r="G466" s="194"/>
      <c r="H466" s="198">
        <v>0</v>
      </c>
      <c r="I466" s="198"/>
      <c r="J466" s="193">
        <v>30000</v>
      </c>
      <c r="K466" s="194"/>
      <c r="L466" s="198">
        <v>30000</v>
      </c>
      <c r="M466" s="198"/>
      <c r="N466" s="193">
        <v>30000</v>
      </c>
      <c r="O466" s="194"/>
      <c r="P466" s="35" t="s">
        <v>346</v>
      </c>
    </row>
    <row r="467" spans="1:16" ht="42.75" customHeight="1" x14ac:dyDescent="0.25">
      <c r="A467" s="34"/>
      <c r="B467" s="237" t="s">
        <v>387</v>
      </c>
      <c r="C467" s="238"/>
      <c r="D467" s="239" t="s">
        <v>391</v>
      </c>
      <c r="E467" s="239"/>
      <c r="F467" s="200">
        <f>F470</f>
        <v>0</v>
      </c>
      <c r="G467" s="201"/>
      <c r="H467" s="200">
        <f>H470</f>
        <v>18000</v>
      </c>
      <c r="I467" s="201"/>
      <c r="J467" s="200">
        <f>J470</f>
        <v>30000</v>
      </c>
      <c r="K467" s="201"/>
      <c r="L467" s="200">
        <f>L470</f>
        <v>0</v>
      </c>
      <c r="M467" s="201"/>
      <c r="N467" s="200">
        <f>N470</f>
        <v>0</v>
      </c>
      <c r="O467" s="201"/>
      <c r="P467" s="35"/>
    </row>
    <row r="468" spans="1:16" ht="18.75" customHeight="1" x14ac:dyDescent="0.25">
      <c r="A468" s="51"/>
      <c r="B468" s="159" t="s">
        <v>110</v>
      </c>
      <c r="C468" s="160"/>
      <c r="D468" s="161" t="s">
        <v>24</v>
      </c>
      <c r="E468" s="161"/>
      <c r="F468" s="162"/>
      <c r="G468" s="163"/>
      <c r="H468" s="197">
        <v>0</v>
      </c>
      <c r="I468" s="197"/>
      <c r="J468" s="162">
        <v>0</v>
      </c>
      <c r="K468" s="163"/>
      <c r="L468" s="197"/>
      <c r="M468" s="197"/>
      <c r="N468" s="162"/>
      <c r="O468" s="163"/>
      <c r="P468" s="52"/>
    </row>
    <row r="469" spans="1:16" ht="19.5" customHeight="1" x14ac:dyDescent="0.25">
      <c r="A469" s="51"/>
      <c r="B469" s="159" t="s">
        <v>111</v>
      </c>
      <c r="C469" s="160"/>
      <c r="D469" s="161" t="s">
        <v>26</v>
      </c>
      <c r="E469" s="161"/>
      <c r="F469" s="162"/>
      <c r="G469" s="163"/>
      <c r="H469" s="197">
        <v>18000</v>
      </c>
      <c r="I469" s="197"/>
      <c r="J469" s="162">
        <v>30000</v>
      </c>
      <c r="K469" s="163"/>
      <c r="L469" s="197"/>
      <c r="M469" s="197"/>
      <c r="N469" s="162"/>
      <c r="O469" s="163"/>
      <c r="P469" s="52"/>
    </row>
    <row r="470" spans="1:16" ht="29.25" customHeight="1" x14ac:dyDescent="0.25">
      <c r="A470" s="37"/>
      <c r="B470" s="195">
        <v>3</v>
      </c>
      <c r="C470" s="196"/>
      <c r="D470" s="216" t="s">
        <v>38</v>
      </c>
      <c r="E470" s="216"/>
      <c r="F470" s="230">
        <f t="shared" ref="F470" si="187">F471</f>
        <v>0</v>
      </c>
      <c r="G470" s="231"/>
      <c r="H470" s="230">
        <f t="shared" ref="H470" si="188">H471</f>
        <v>18000</v>
      </c>
      <c r="I470" s="231"/>
      <c r="J470" s="230">
        <f>J471</f>
        <v>30000</v>
      </c>
      <c r="K470" s="231"/>
      <c r="L470" s="209">
        <f>L471</f>
        <v>0</v>
      </c>
      <c r="M470" s="209"/>
      <c r="N470" s="230">
        <f>N471</f>
        <v>0</v>
      </c>
      <c r="O470" s="231"/>
      <c r="P470" s="35"/>
    </row>
    <row r="471" spans="1:16" ht="29.25" customHeight="1" x14ac:dyDescent="0.25">
      <c r="A471" s="36"/>
      <c r="B471" s="189">
        <v>32</v>
      </c>
      <c r="C471" s="190"/>
      <c r="D471" s="227" t="s">
        <v>40</v>
      </c>
      <c r="E471" s="227"/>
      <c r="F471" s="193">
        <v>0</v>
      </c>
      <c r="G471" s="194"/>
      <c r="H471" s="198">
        <v>18000</v>
      </c>
      <c r="I471" s="198"/>
      <c r="J471" s="193">
        <v>30000</v>
      </c>
      <c r="K471" s="194"/>
      <c r="L471" s="198">
        <v>0</v>
      </c>
      <c r="M471" s="198"/>
      <c r="N471" s="193">
        <v>0</v>
      </c>
      <c r="O471" s="194"/>
      <c r="P471" s="35" t="s">
        <v>346</v>
      </c>
    </row>
    <row r="472" spans="1:16" x14ac:dyDescent="0.25">
      <c r="A472" s="40"/>
      <c r="B472" s="232" t="s">
        <v>185</v>
      </c>
      <c r="C472" s="233"/>
      <c r="D472" s="234" t="s">
        <v>186</v>
      </c>
      <c r="E472" s="234"/>
      <c r="F472" s="235">
        <f>F473</f>
        <v>0</v>
      </c>
      <c r="G472" s="236"/>
      <c r="H472" s="235">
        <f>H473</f>
        <v>0</v>
      </c>
      <c r="I472" s="236"/>
      <c r="J472" s="235">
        <f>J473</f>
        <v>20000</v>
      </c>
      <c r="K472" s="236"/>
      <c r="L472" s="235">
        <f>L473</f>
        <v>20000</v>
      </c>
      <c r="M472" s="236"/>
      <c r="N472" s="235">
        <f>N473</f>
        <v>20000</v>
      </c>
      <c r="O472" s="236"/>
      <c r="P472" s="33"/>
    </row>
    <row r="473" spans="1:16" ht="30.75" customHeight="1" x14ac:dyDescent="0.25">
      <c r="A473" s="38"/>
      <c r="B473" s="185" t="s">
        <v>189</v>
      </c>
      <c r="C473" s="186"/>
      <c r="D473" s="258" t="s">
        <v>190</v>
      </c>
      <c r="E473" s="258"/>
      <c r="F473" s="187">
        <f>F475</f>
        <v>0</v>
      </c>
      <c r="G473" s="188"/>
      <c r="H473" s="187">
        <f>H475</f>
        <v>0</v>
      </c>
      <c r="I473" s="188"/>
      <c r="J473" s="187">
        <f>J475</f>
        <v>20000</v>
      </c>
      <c r="K473" s="188"/>
      <c r="L473" s="187">
        <f>L475</f>
        <v>20000</v>
      </c>
      <c r="M473" s="188"/>
      <c r="N473" s="187">
        <f>N475</f>
        <v>20000</v>
      </c>
      <c r="O473" s="188"/>
      <c r="P473" s="35"/>
    </row>
    <row r="474" spans="1:16" ht="27" customHeight="1" x14ac:dyDescent="0.25">
      <c r="A474" s="54"/>
      <c r="B474" s="159" t="s">
        <v>112</v>
      </c>
      <c r="C474" s="160"/>
      <c r="D474" s="161" t="s">
        <v>29</v>
      </c>
      <c r="E474" s="161"/>
      <c r="F474" s="162"/>
      <c r="G474" s="163"/>
      <c r="H474" s="162">
        <v>0</v>
      </c>
      <c r="I474" s="163"/>
      <c r="J474" s="162">
        <v>20000</v>
      </c>
      <c r="K474" s="163"/>
      <c r="L474" s="162"/>
      <c r="M474" s="163"/>
      <c r="N474" s="162"/>
      <c r="O474" s="163"/>
      <c r="P474" s="52"/>
    </row>
    <row r="475" spans="1:16" x14ac:dyDescent="0.25">
      <c r="A475" s="37"/>
      <c r="B475" s="195">
        <v>3</v>
      </c>
      <c r="C475" s="196"/>
      <c r="D475" s="216" t="s">
        <v>38</v>
      </c>
      <c r="E475" s="216"/>
      <c r="F475" s="230">
        <f t="shared" ref="F475" si="189">F476</f>
        <v>0</v>
      </c>
      <c r="G475" s="231"/>
      <c r="H475" s="230">
        <f t="shared" ref="H475" si="190">H476</f>
        <v>0</v>
      </c>
      <c r="I475" s="231"/>
      <c r="J475" s="230">
        <f>J476</f>
        <v>20000</v>
      </c>
      <c r="K475" s="231"/>
      <c r="L475" s="230">
        <f>L476</f>
        <v>20000</v>
      </c>
      <c r="M475" s="231"/>
      <c r="N475" s="230">
        <f>N476</f>
        <v>20000</v>
      </c>
      <c r="O475" s="231"/>
      <c r="P475" s="35"/>
    </row>
    <row r="476" spans="1:16" x14ac:dyDescent="0.25">
      <c r="A476" s="36"/>
      <c r="B476" s="189">
        <v>32</v>
      </c>
      <c r="C476" s="190"/>
      <c r="D476" s="227" t="s">
        <v>40</v>
      </c>
      <c r="E476" s="227"/>
      <c r="F476" s="193">
        <v>0</v>
      </c>
      <c r="G476" s="194"/>
      <c r="H476" s="198">
        <v>0</v>
      </c>
      <c r="I476" s="198"/>
      <c r="J476" s="193">
        <v>20000</v>
      </c>
      <c r="K476" s="194"/>
      <c r="L476" s="198">
        <v>20000</v>
      </c>
      <c r="M476" s="198"/>
      <c r="N476" s="193">
        <v>20000</v>
      </c>
      <c r="O476" s="194"/>
      <c r="P476" s="35" t="s">
        <v>346</v>
      </c>
    </row>
    <row r="477" spans="1:16" x14ac:dyDescent="0.25">
      <c r="A477" s="40"/>
      <c r="B477" s="232" t="s">
        <v>368</v>
      </c>
      <c r="C477" s="233"/>
      <c r="D477" s="234" t="s">
        <v>188</v>
      </c>
      <c r="E477" s="234"/>
      <c r="F477" s="235">
        <f>F478+F486+F490+F494</f>
        <v>13074.75</v>
      </c>
      <c r="G477" s="236"/>
      <c r="H477" s="235">
        <f>H478+H486+H490+H494</f>
        <v>71500</v>
      </c>
      <c r="I477" s="236"/>
      <c r="J477" s="235">
        <f>J478+J486+J490+J494</f>
        <v>1076500</v>
      </c>
      <c r="K477" s="236"/>
      <c r="L477" s="235">
        <f>L478+L486+L490+L494</f>
        <v>25000</v>
      </c>
      <c r="M477" s="236"/>
      <c r="N477" s="235">
        <f>N478+N486+N490+N494</f>
        <v>25000</v>
      </c>
      <c r="O477" s="236"/>
      <c r="P477" s="33"/>
    </row>
    <row r="478" spans="1:16" ht="27" customHeight="1" x14ac:dyDescent="0.25">
      <c r="A478" s="38"/>
      <c r="B478" s="185" t="s">
        <v>393</v>
      </c>
      <c r="C478" s="186"/>
      <c r="D478" s="258" t="s">
        <v>192</v>
      </c>
      <c r="E478" s="258"/>
      <c r="F478" s="187">
        <f>F482+F484</f>
        <v>0</v>
      </c>
      <c r="G478" s="188"/>
      <c r="H478" s="187">
        <f>H482+H484</f>
        <v>0</v>
      </c>
      <c r="I478" s="188"/>
      <c r="J478" s="187">
        <f>J482+J484</f>
        <v>1010000</v>
      </c>
      <c r="K478" s="188"/>
      <c r="L478" s="187">
        <f>L482+L484</f>
        <v>0</v>
      </c>
      <c r="M478" s="188"/>
      <c r="N478" s="187">
        <f>N482+N484</f>
        <v>0</v>
      </c>
      <c r="O478" s="188"/>
      <c r="P478" s="35"/>
    </row>
    <row r="479" spans="1:16" ht="18.75" customHeight="1" x14ac:dyDescent="0.25">
      <c r="A479" s="54"/>
      <c r="B479" s="159" t="s">
        <v>112</v>
      </c>
      <c r="C479" s="160"/>
      <c r="D479" s="161" t="s">
        <v>29</v>
      </c>
      <c r="E479" s="161"/>
      <c r="F479" s="162"/>
      <c r="G479" s="163"/>
      <c r="H479" s="162">
        <v>0</v>
      </c>
      <c r="I479" s="163"/>
      <c r="J479" s="162">
        <f>J478-J480</f>
        <v>310000</v>
      </c>
      <c r="K479" s="163"/>
      <c r="L479" s="162"/>
      <c r="M479" s="163"/>
      <c r="N479" s="162"/>
      <c r="O479" s="163"/>
      <c r="P479" s="52"/>
    </row>
    <row r="480" spans="1:16" ht="15" customHeight="1" x14ac:dyDescent="0.25">
      <c r="A480" s="54"/>
      <c r="B480" s="159" t="s">
        <v>144</v>
      </c>
      <c r="C480" s="160"/>
      <c r="D480" s="161" t="s">
        <v>27</v>
      </c>
      <c r="E480" s="161"/>
      <c r="F480" s="162"/>
      <c r="G480" s="163"/>
      <c r="H480" s="162">
        <v>0</v>
      </c>
      <c r="I480" s="163"/>
      <c r="J480" s="162">
        <v>700000</v>
      </c>
      <c r="K480" s="163"/>
      <c r="L480" s="162"/>
      <c r="M480" s="163"/>
      <c r="N480" s="162"/>
      <c r="O480" s="163"/>
      <c r="P480" s="52"/>
    </row>
    <row r="481" spans="1:16" ht="25.5" customHeight="1" x14ac:dyDescent="0.25">
      <c r="A481" s="51"/>
      <c r="B481" s="159" t="s">
        <v>150</v>
      </c>
      <c r="C481" s="160"/>
      <c r="D481" s="161" t="s">
        <v>37</v>
      </c>
      <c r="E481" s="161"/>
      <c r="F481" s="162"/>
      <c r="G481" s="163"/>
      <c r="H481" s="197">
        <v>0</v>
      </c>
      <c r="I481" s="197"/>
      <c r="J481" s="162">
        <v>0</v>
      </c>
      <c r="K481" s="163"/>
      <c r="L481" s="197"/>
      <c r="M481" s="197"/>
      <c r="N481" s="162"/>
      <c r="O481" s="163"/>
      <c r="P481" s="52"/>
    </row>
    <row r="482" spans="1:16" ht="15" customHeight="1" x14ac:dyDescent="0.25">
      <c r="A482" s="37"/>
      <c r="B482" s="195">
        <v>3</v>
      </c>
      <c r="C482" s="196"/>
      <c r="D482" s="216" t="s">
        <v>38</v>
      </c>
      <c r="E482" s="216"/>
      <c r="F482" s="230">
        <f t="shared" ref="F482" si="191">F483</f>
        <v>0</v>
      </c>
      <c r="G482" s="231"/>
      <c r="H482" s="230">
        <f t="shared" ref="H482" si="192">H483</f>
        <v>0</v>
      </c>
      <c r="I482" s="231"/>
      <c r="J482" s="230">
        <f>J483</f>
        <v>10000</v>
      </c>
      <c r="K482" s="231"/>
      <c r="L482" s="230">
        <f>L483</f>
        <v>0</v>
      </c>
      <c r="M482" s="231"/>
      <c r="N482" s="230">
        <f>N483</f>
        <v>0</v>
      </c>
      <c r="O482" s="231"/>
      <c r="P482" s="35"/>
    </row>
    <row r="483" spans="1:16" ht="15" customHeight="1" x14ac:dyDescent="0.25">
      <c r="A483" s="36"/>
      <c r="B483" s="189">
        <v>32</v>
      </c>
      <c r="C483" s="190"/>
      <c r="D483" s="227" t="s">
        <v>40</v>
      </c>
      <c r="E483" s="227"/>
      <c r="F483" s="193">
        <v>0</v>
      </c>
      <c r="G483" s="194"/>
      <c r="H483" s="198">
        <v>0</v>
      </c>
      <c r="I483" s="198"/>
      <c r="J483" s="193">
        <v>10000</v>
      </c>
      <c r="K483" s="194"/>
      <c r="L483" s="198">
        <v>0</v>
      </c>
      <c r="M483" s="198"/>
      <c r="N483" s="193">
        <v>0</v>
      </c>
      <c r="O483" s="194"/>
      <c r="P483" s="35" t="s">
        <v>352</v>
      </c>
    </row>
    <row r="484" spans="1:16" ht="29.25" customHeight="1" x14ac:dyDescent="0.25">
      <c r="A484" s="37"/>
      <c r="B484" s="195">
        <v>4</v>
      </c>
      <c r="C484" s="196"/>
      <c r="D484" s="216" t="s">
        <v>45</v>
      </c>
      <c r="E484" s="216"/>
      <c r="F484" s="230">
        <f t="shared" ref="F484" si="193">F485</f>
        <v>0</v>
      </c>
      <c r="G484" s="231"/>
      <c r="H484" s="230">
        <f t="shared" ref="H484" si="194">H485</f>
        <v>0</v>
      </c>
      <c r="I484" s="231"/>
      <c r="J484" s="230">
        <f>J485</f>
        <v>1000000</v>
      </c>
      <c r="K484" s="231"/>
      <c r="L484" s="209">
        <f>L485</f>
        <v>0</v>
      </c>
      <c r="M484" s="209"/>
      <c r="N484" s="230">
        <f>N485</f>
        <v>0</v>
      </c>
      <c r="O484" s="231"/>
      <c r="P484" s="35"/>
    </row>
    <row r="485" spans="1:16" ht="27" customHeight="1" x14ac:dyDescent="0.25">
      <c r="A485" s="36"/>
      <c r="B485" s="189">
        <v>45</v>
      </c>
      <c r="C485" s="190"/>
      <c r="D485" s="227" t="s">
        <v>342</v>
      </c>
      <c r="E485" s="227"/>
      <c r="F485" s="193">
        <v>0</v>
      </c>
      <c r="G485" s="194"/>
      <c r="H485" s="198">
        <v>0</v>
      </c>
      <c r="I485" s="198"/>
      <c r="J485" s="193">
        <v>1000000</v>
      </c>
      <c r="K485" s="194"/>
      <c r="L485" s="198">
        <v>0</v>
      </c>
      <c r="M485" s="198"/>
      <c r="N485" s="193">
        <v>0</v>
      </c>
      <c r="O485" s="194"/>
      <c r="P485" s="35" t="s">
        <v>352</v>
      </c>
    </row>
    <row r="486" spans="1:16" ht="29.25" customHeight="1" x14ac:dyDescent="0.25">
      <c r="A486" s="38"/>
      <c r="B486" s="185" t="s">
        <v>394</v>
      </c>
      <c r="C486" s="186"/>
      <c r="D486" s="258" t="s">
        <v>193</v>
      </c>
      <c r="E486" s="258"/>
      <c r="F486" s="187">
        <f>F488</f>
        <v>0</v>
      </c>
      <c r="G486" s="188"/>
      <c r="H486" s="187">
        <f>H488</f>
        <v>25000</v>
      </c>
      <c r="I486" s="188"/>
      <c r="J486" s="187">
        <f>J488</f>
        <v>20000</v>
      </c>
      <c r="K486" s="188"/>
      <c r="L486" s="187">
        <f>L488</f>
        <v>20000</v>
      </c>
      <c r="M486" s="188"/>
      <c r="N486" s="187">
        <f>N488</f>
        <v>20000</v>
      </c>
      <c r="O486" s="188"/>
      <c r="P486" s="35"/>
    </row>
    <row r="487" spans="1:16" ht="16.5" customHeight="1" x14ac:dyDescent="0.25">
      <c r="A487" s="54"/>
      <c r="B487" s="159" t="s">
        <v>111</v>
      </c>
      <c r="C487" s="160"/>
      <c r="D487" s="161" t="s">
        <v>26</v>
      </c>
      <c r="E487" s="161"/>
      <c r="F487" s="162"/>
      <c r="G487" s="163"/>
      <c r="H487" s="162">
        <v>25000</v>
      </c>
      <c r="I487" s="163"/>
      <c r="J487" s="162">
        <v>20000</v>
      </c>
      <c r="K487" s="163"/>
      <c r="L487" s="162"/>
      <c r="M487" s="163"/>
      <c r="N487" s="162"/>
      <c r="O487" s="163"/>
      <c r="P487" s="52"/>
    </row>
    <row r="488" spans="1:16" ht="15" customHeight="1" x14ac:dyDescent="0.25">
      <c r="A488" s="37"/>
      <c r="B488" s="195">
        <v>3</v>
      </c>
      <c r="C488" s="196"/>
      <c r="D488" s="216" t="s">
        <v>38</v>
      </c>
      <c r="E488" s="216"/>
      <c r="F488" s="230">
        <f t="shared" ref="F488" si="195">F489</f>
        <v>0</v>
      </c>
      <c r="G488" s="231"/>
      <c r="H488" s="230">
        <f t="shared" ref="H488" si="196">H489</f>
        <v>25000</v>
      </c>
      <c r="I488" s="231"/>
      <c r="J488" s="230">
        <f>J489</f>
        <v>20000</v>
      </c>
      <c r="K488" s="231"/>
      <c r="L488" s="230">
        <f>L489</f>
        <v>20000</v>
      </c>
      <c r="M488" s="231"/>
      <c r="N488" s="230">
        <f>N489</f>
        <v>20000</v>
      </c>
      <c r="O488" s="231"/>
      <c r="P488" s="35"/>
    </row>
    <row r="489" spans="1:16" ht="15" customHeight="1" x14ac:dyDescent="0.25">
      <c r="A489" s="36"/>
      <c r="B489" s="189">
        <v>32</v>
      </c>
      <c r="C489" s="190"/>
      <c r="D489" s="227" t="s">
        <v>40</v>
      </c>
      <c r="E489" s="227"/>
      <c r="F489" s="193">
        <v>0</v>
      </c>
      <c r="G489" s="194"/>
      <c r="H489" s="198">
        <v>25000</v>
      </c>
      <c r="I489" s="198"/>
      <c r="J489" s="193">
        <v>20000</v>
      </c>
      <c r="K489" s="194"/>
      <c r="L489" s="198">
        <v>20000</v>
      </c>
      <c r="M489" s="198"/>
      <c r="N489" s="193">
        <v>20000</v>
      </c>
      <c r="O489" s="194"/>
      <c r="P489" s="35" t="s">
        <v>352</v>
      </c>
    </row>
    <row r="490" spans="1:16" ht="30" customHeight="1" x14ac:dyDescent="0.25">
      <c r="A490" s="38"/>
      <c r="B490" s="185" t="s">
        <v>395</v>
      </c>
      <c r="C490" s="186"/>
      <c r="D490" s="258" t="s">
        <v>188</v>
      </c>
      <c r="E490" s="258"/>
      <c r="F490" s="187">
        <f>F492</f>
        <v>13074.75</v>
      </c>
      <c r="G490" s="188"/>
      <c r="H490" s="187">
        <f>H492</f>
        <v>5000</v>
      </c>
      <c r="I490" s="188"/>
      <c r="J490" s="187">
        <f>J492</f>
        <v>5000</v>
      </c>
      <c r="K490" s="188"/>
      <c r="L490" s="187">
        <f>L492</f>
        <v>5000</v>
      </c>
      <c r="M490" s="188"/>
      <c r="N490" s="187">
        <f>N492</f>
        <v>5000</v>
      </c>
      <c r="O490" s="188"/>
      <c r="P490" s="35"/>
    </row>
    <row r="491" spans="1:16" ht="19.5" customHeight="1" x14ac:dyDescent="0.25">
      <c r="A491" s="54"/>
      <c r="B491" s="159" t="s">
        <v>110</v>
      </c>
      <c r="C491" s="160"/>
      <c r="D491" s="161" t="s">
        <v>24</v>
      </c>
      <c r="E491" s="161"/>
      <c r="F491" s="162">
        <v>13074.75</v>
      </c>
      <c r="G491" s="163"/>
      <c r="H491" s="162">
        <v>5000</v>
      </c>
      <c r="I491" s="163"/>
      <c r="J491" s="162">
        <v>5000</v>
      </c>
      <c r="K491" s="163"/>
      <c r="L491" s="162"/>
      <c r="M491" s="163"/>
      <c r="N491" s="162"/>
      <c r="O491" s="163"/>
      <c r="P491" s="52"/>
    </row>
    <row r="492" spans="1:16" x14ac:dyDescent="0.25">
      <c r="A492" s="37"/>
      <c r="B492" s="195">
        <v>3</v>
      </c>
      <c r="C492" s="196"/>
      <c r="D492" s="216" t="s">
        <v>38</v>
      </c>
      <c r="E492" s="216"/>
      <c r="F492" s="230">
        <f t="shared" ref="F492" si="197">F493</f>
        <v>13074.75</v>
      </c>
      <c r="G492" s="231"/>
      <c r="H492" s="230">
        <f t="shared" ref="H492" si="198">H493</f>
        <v>5000</v>
      </c>
      <c r="I492" s="231"/>
      <c r="J492" s="230">
        <f>J493</f>
        <v>5000</v>
      </c>
      <c r="K492" s="231"/>
      <c r="L492" s="230">
        <f>L493</f>
        <v>5000</v>
      </c>
      <c r="M492" s="231"/>
      <c r="N492" s="230">
        <f>N493</f>
        <v>5000</v>
      </c>
      <c r="O492" s="231"/>
      <c r="P492" s="35"/>
    </row>
    <row r="493" spans="1:16" ht="15" customHeight="1" x14ac:dyDescent="0.25">
      <c r="A493" s="36"/>
      <c r="B493" s="189">
        <v>32</v>
      </c>
      <c r="C493" s="190"/>
      <c r="D493" s="227" t="s">
        <v>40</v>
      </c>
      <c r="E493" s="227"/>
      <c r="F493" s="193">
        <v>13074.75</v>
      </c>
      <c r="G493" s="194"/>
      <c r="H493" s="198">
        <v>5000</v>
      </c>
      <c r="I493" s="198"/>
      <c r="J493" s="193">
        <v>5000</v>
      </c>
      <c r="K493" s="194"/>
      <c r="L493" s="198">
        <v>5000</v>
      </c>
      <c r="M493" s="198"/>
      <c r="N493" s="193">
        <v>5000</v>
      </c>
      <c r="O493" s="194"/>
      <c r="P493" s="35" t="s">
        <v>353</v>
      </c>
    </row>
    <row r="494" spans="1:16" ht="32.25" customHeight="1" x14ac:dyDescent="0.25">
      <c r="A494" s="38"/>
      <c r="B494" s="185" t="s">
        <v>396</v>
      </c>
      <c r="C494" s="186"/>
      <c r="D494" s="258" t="s">
        <v>388</v>
      </c>
      <c r="E494" s="258"/>
      <c r="F494" s="187">
        <f t="shared" ref="F494" si="199">F497+F499</f>
        <v>0</v>
      </c>
      <c r="G494" s="188"/>
      <c r="H494" s="187">
        <f t="shared" ref="H494" si="200">H497+H499</f>
        <v>41500</v>
      </c>
      <c r="I494" s="188"/>
      <c r="J494" s="187">
        <f>J497+J499</f>
        <v>41500</v>
      </c>
      <c r="K494" s="188"/>
      <c r="L494" s="187">
        <f>L497+L499</f>
        <v>0</v>
      </c>
      <c r="M494" s="188"/>
      <c r="N494" s="187">
        <f>N497+N499</f>
        <v>0</v>
      </c>
      <c r="O494" s="188"/>
      <c r="P494" s="35"/>
    </row>
    <row r="495" spans="1:16" ht="15" customHeight="1" x14ac:dyDescent="0.25">
      <c r="A495" s="54"/>
      <c r="B495" s="159" t="s">
        <v>110</v>
      </c>
      <c r="C495" s="160"/>
      <c r="D495" s="161" t="s">
        <v>24</v>
      </c>
      <c r="E495" s="161"/>
      <c r="F495" s="162"/>
      <c r="G495" s="163"/>
      <c r="H495" s="162">
        <v>8300</v>
      </c>
      <c r="I495" s="163"/>
      <c r="J495" s="162">
        <v>0</v>
      </c>
      <c r="K495" s="163"/>
      <c r="L495" s="162"/>
      <c r="M495" s="163"/>
      <c r="N495" s="162"/>
      <c r="O495" s="163"/>
      <c r="P495" s="52"/>
    </row>
    <row r="496" spans="1:16" ht="15" customHeight="1" x14ac:dyDescent="0.25">
      <c r="A496" s="54"/>
      <c r="B496" s="159" t="s">
        <v>144</v>
      </c>
      <c r="C496" s="160"/>
      <c r="D496" s="159" t="s">
        <v>27</v>
      </c>
      <c r="E496" s="160"/>
      <c r="F496" s="162"/>
      <c r="G496" s="163"/>
      <c r="H496" s="162">
        <v>33200</v>
      </c>
      <c r="I496" s="163"/>
      <c r="J496" s="162">
        <v>41500</v>
      </c>
      <c r="K496" s="163"/>
      <c r="L496" s="162"/>
      <c r="M496" s="163"/>
      <c r="N496" s="47"/>
      <c r="O496" s="48"/>
      <c r="P496" s="52"/>
    </row>
    <row r="497" spans="1:16" ht="15" customHeight="1" x14ac:dyDescent="0.25">
      <c r="A497" s="37"/>
      <c r="B497" s="195">
        <v>3</v>
      </c>
      <c r="C497" s="196"/>
      <c r="D497" s="216" t="s">
        <v>38</v>
      </c>
      <c r="E497" s="216"/>
      <c r="F497" s="230">
        <f t="shared" ref="F497" si="201">F498</f>
        <v>0</v>
      </c>
      <c r="G497" s="231"/>
      <c r="H497" s="230">
        <f>H498</f>
        <v>35500</v>
      </c>
      <c r="I497" s="231"/>
      <c r="J497" s="230">
        <f>J498</f>
        <v>38500</v>
      </c>
      <c r="K497" s="231"/>
      <c r="L497" s="230">
        <f>L498</f>
        <v>0</v>
      </c>
      <c r="M497" s="231"/>
      <c r="N497" s="230">
        <f>N498</f>
        <v>0</v>
      </c>
      <c r="O497" s="231"/>
      <c r="P497" s="43"/>
    </row>
    <row r="498" spans="1:16" ht="15" customHeight="1" x14ac:dyDescent="0.25">
      <c r="A498" s="36"/>
      <c r="B498" s="189">
        <v>32</v>
      </c>
      <c r="C498" s="190"/>
      <c r="D498" s="227" t="s">
        <v>40</v>
      </c>
      <c r="E498" s="227"/>
      <c r="F498" s="193">
        <v>0</v>
      </c>
      <c r="G498" s="194"/>
      <c r="H498" s="198">
        <v>35500</v>
      </c>
      <c r="I498" s="198"/>
      <c r="J498" s="193">
        <v>38500</v>
      </c>
      <c r="K498" s="194"/>
      <c r="L498" s="198">
        <v>0</v>
      </c>
      <c r="M498" s="198"/>
      <c r="N498" s="193">
        <v>0</v>
      </c>
      <c r="O498" s="194"/>
      <c r="P498" s="35" t="s">
        <v>352</v>
      </c>
    </row>
    <row r="499" spans="1:16" ht="30.75" customHeight="1" x14ac:dyDescent="0.25">
      <c r="A499" s="37"/>
      <c r="B499" s="195">
        <v>4</v>
      </c>
      <c r="C499" s="196"/>
      <c r="D499" s="216" t="s">
        <v>45</v>
      </c>
      <c r="E499" s="216"/>
      <c r="F499" s="230">
        <f t="shared" ref="F499" si="202">F500</f>
        <v>0</v>
      </c>
      <c r="G499" s="231"/>
      <c r="H499" s="230">
        <f t="shared" ref="H499" si="203">H500</f>
        <v>6000</v>
      </c>
      <c r="I499" s="231"/>
      <c r="J499" s="230">
        <f>J500</f>
        <v>3000</v>
      </c>
      <c r="K499" s="231"/>
      <c r="L499" s="209">
        <f>L500</f>
        <v>0</v>
      </c>
      <c r="M499" s="209"/>
      <c r="N499" s="230">
        <f>N500</f>
        <v>0</v>
      </c>
      <c r="O499" s="231"/>
      <c r="P499" s="35"/>
    </row>
    <row r="500" spans="1:16" ht="29.25" customHeight="1" x14ac:dyDescent="0.25">
      <c r="A500" s="36"/>
      <c r="B500" s="189">
        <v>42</v>
      </c>
      <c r="C500" s="190"/>
      <c r="D500" s="227" t="s">
        <v>50</v>
      </c>
      <c r="E500" s="227"/>
      <c r="F500" s="193">
        <v>0</v>
      </c>
      <c r="G500" s="194"/>
      <c r="H500" s="198">
        <v>6000</v>
      </c>
      <c r="I500" s="198"/>
      <c r="J500" s="193">
        <v>3000</v>
      </c>
      <c r="K500" s="194"/>
      <c r="L500" s="198">
        <v>0</v>
      </c>
      <c r="M500" s="198"/>
      <c r="N500" s="193">
        <v>0</v>
      </c>
      <c r="O500" s="194"/>
      <c r="P500" s="35" t="s">
        <v>352</v>
      </c>
    </row>
    <row r="501" spans="1:16" ht="15" customHeight="1" x14ac:dyDescent="0.25">
      <c r="A501" s="40"/>
      <c r="B501" s="232" t="s">
        <v>187</v>
      </c>
      <c r="C501" s="233"/>
      <c r="D501" s="234" t="s">
        <v>194</v>
      </c>
      <c r="E501" s="234"/>
      <c r="F501" s="235">
        <f>F502</f>
        <v>0</v>
      </c>
      <c r="G501" s="236"/>
      <c r="H501" s="235">
        <f>H502</f>
        <v>0</v>
      </c>
      <c r="I501" s="236"/>
      <c r="J501" s="235">
        <f>J502</f>
        <v>30000</v>
      </c>
      <c r="K501" s="236"/>
      <c r="L501" s="235">
        <f>L502</f>
        <v>30000</v>
      </c>
      <c r="M501" s="236"/>
      <c r="N501" s="235">
        <f>N502</f>
        <v>20000</v>
      </c>
      <c r="O501" s="236"/>
      <c r="P501" s="33"/>
    </row>
    <row r="502" spans="1:16" ht="33" customHeight="1" x14ac:dyDescent="0.25">
      <c r="A502" s="38"/>
      <c r="B502" s="185" t="s">
        <v>191</v>
      </c>
      <c r="C502" s="186"/>
      <c r="D502" s="258" t="s">
        <v>195</v>
      </c>
      <c r="E502" s="258"/>
      <c r="F502" s="187">
        <f>F505</f>
        <v>0</v>
      </c>
      <c r="G502" s="188"/>
      <c r="H502" s="187">
        <f>H505</f>
        <v>0</v>
      </c>
      <c r="I502" s="188"/>
      <c r="J502" s="187">
        <f>J505</f>
        <v>30000</v>
      </c>
      <c r="K502" s="188"/>
      <c r="L502" s="187">
        <f>L505</f>
        <v>30000</v>
      </c>
      <c r="M502" s="188"/>
      <c r="N502" s="187">
        <f>N505</f>
        <v>20000</v>
      </c>
      <c r="O502" s="188"/>
      <c r="P502" s="35"/>
    </row>
    <row r="503" spans="1:16" ht="15" customHeight="1" x14ac:dyDescent="0.25">
      <c r="A503" s="54"/>
      <c r="B503" s="159" t="s">
        <v>112</v>
      </c>
      <c r="C503" s="160"/>
      <c r="D503" s="161" t="s">
        <v>29</v>
      </c>
      <c r="E503" s="161"/>
      <c r="F503" s="162"/>
      <c r="G503" s="163"/>
      <c r="H503" s="162">
        <v>0</v>
      </c>
      <c r="I503" s="163"/>
      <c r="J503" s="162">
        <v>0</v>
      </c>
      <c r="K503" s="163"/>
      <c r="L503" s="162"/>
      <c r="M503" s="163"/>
      <c r="N503" s="162"/>
      <c r="O503" s="163"/>
      <c r="P503" s="52"/>
    </row>
    <row r="504" spans="1:16" ht="15" customHeight="1" x14ac:dyDescent="0.25">
      <c r="A504" s="54"/>
      <c r="B504" s="159" t="s">
        <v>111</v>
      </c>
      <c r="C504" s="160"/>
      <c r="D504" s="161" t="s">
        <v>26</v>
      </c>
      <c r="E504" s="161"/>
      <c r="F504" s="217"/>
      <c r="G504" s="218"/>
      <c r="H504" s="217">
        <v>0</v>
      </c>
      <c r="I504" s="218"/>
      <c r="J504" s="217">
        <v>30000</v>
      </c>
      <c r="K504" s="218"/>
      <c r="L504" s="217"/>
      <c r="M504" s="218"/>
      <c r="N504" s="217"/>
      <c r="O504" s="218"/>
      <c r="P504" s="52"/>
    </row>
    <row r="505" spans="1:16" ht="15.75" customHeight="1" x14ac:dyDescent="0.25">
      <c r="A505" s="37"/>
      <c r="B505" s="195">
        <v>3</v>
      </c>
      <c r="C505" s="196"/>
      <c r="D505" s="216" t="s">
        <v>38</v>
      </c>
      <c r="E505" s="216"/>
      <c r="F505" s="230">
        <f t="shared" ref="F505" si="204">F506</f>
        <v>0</v>
      </c>
      <c r="G505" s="231"/>
      <c r="H505" s="230">
        <f t="shared" ref="H505" si="205">H506</f>
        <v>0</v>
      </c>
      <c r="I505" s="231"/>
      <c r="J505" s="230">
        <f>J506</f>
        <v>30000</v>
      </c>
      <c r="K505" s="231"/>
      <c r="L505" s="230">
        <f>L506</f>
        <v>30000</v>
      </c>
      <c r="M505" s="231"/>
      <c r="N505" s="230">
        <f>N506</f>
        <v>20000</v>
      </c>
      <c r="O505" s="231"/>
      <c r="P505" s="35"/>
    </row>
    <row r="506" spans="1:16" x14ac:dyDescent="0.25">
      <c r="A506" s="36"/>
      <c r="B506" s="189">
        <v>32</v>
      </c>
      <c r="C506" s="190"/>
      <c r="D506" s="227" t="s">
        <v>40</v>
      </c>
      <c r="E506" s="227"/>
      <c r="F506" s="193">
        <v>0</v>
      </c>
      <c r="G506" s="194"/>
      <c r="H506" s="198">
        <v>0</v>
      </c>
      <c r="I506" s="198"/>
      <c r="J506" s="193">
        <v>30000</v>
      </c>
      <c r="K506" s="194"/>
      <c r="L506" s="198">
        <v>30000</v>
      </c>
      <c r="M506" s="198"/>
      <c r="N506" s="193">
        <v>20000</v>
      </c>
      <c r="O506" s="194"/>
      <c r="P506" s="35" t="s">
        <v>346</v>
      </c>
    </row>
    <row r="507" spans="1:16" ht="15" customHeight="1" x14ac:dyDescent="0.25">
      <c r="A507" s="41"/>
      <c r="B507" s="241" t="s">
        <v>196</v>
      </c>
      <c r="C507" s="242"/>
      <c r="D507" s="243" t="s">
        <v>197</v>
      </c>
      <c r="E507" s="243"/>
      <c r="F507" s="244">
        <f>F508+F526</f>
        <v>73253.78</v>
      </c>
      <c r="G507" s="245"/>
      <c r="H507" s="244">
        <f>H508+H526</f>
        <v>1169000</v>
      </c>
      <c r="I507" s="245"/>
      <c r="J507" s="244">
        <f>J508+J526</f>
        <v>724800</v>
      </c>
      <c r="K507" s="245"/>
      <c r="L507" s="244">
        <f>L508+L526</f>
        <v>374800</v>
      </c>
      <c r="M507" s="245"/>
      <c r="N507" s="244">
        <f>N508+N526</f>
        <v>374800</v>
      </c>
      <c r="O507" s="245"/>
      <c r="P507" s="31"/>
    </row>
    <row r="508" spans="1:16" ht="23.25" customHeight="1" x14ac:dyDescent="0.25">
      <c r="A508" s="40"/>
      <c r="B508" s="232" t="s">
        <v>198</v>
      </c>
      <c r="C508" s="233"/>
      <c r="D508" s="234" t="s">
        <v>199</v>
      </c>
      <c r="E508" s="234"/>
      <c r="F508" s="235">
        <f>F509+F519</f>
        <v>72593.78</v>
      </c>
      <c r="G508" s="236"/>
      <c r="H508" s="235">
        <f>H509+H519</f>
        <v>1163000</v>
      </c>
      <c r="I508" s="236"/>
      <c r="J508" s="235">
        <f>J509+J519</f>
        <v>718500</v>
      </c>
      <c r="K508" s="236"/>
      <c r="L508" s="235">
        <f>L509+L519</f>
        <v>368500</v>
      </c>
      <c r="M508" s="236"/>
      <c r="N508" s="235">
        <f>N509+N519</f>
        <v>368500</v>
      </c>
      <c r="O508" s="236"/>
      <c r="P508" s="33"/>
    </row>
    <row r="509" spans="1:16" ht="32.25" customHeight="1" x14ac:dyDescent="0.25">
      <c r="A509" s="38"/>
      <c r="B509" s="185" t="s">
        <v>200</v>
      </c>
      <c r="C509" s="186"/>
      <c r="D509" s="258" t="s">
        <v>199</v>
      </c>
      <c r="E509" s="258"/>
      <c r="F509" s="187">
        <f>F514+F517</f>
        <v>56093.78</v>
      </c>
      <c r="G509" s="188"/>
      <c r="H509" s="187">
        <f>H514+H517</f>
        <v>63000</v>
      </c>
      <c r="I509" s="188"/>
      <c r="J509" s="187">
        <f>J514+J517</f>
        <v>218500</v>
      </c>
      <c r="K509" s="188"/>
      <c r="L509" s="187">
        <f>L514+L517</f>
        <v>68500</v>
      </c>
      <c r="M509" s="188"/>
      <c r="N509" s="187">
        <f>N514+N517</f>
        <v>68500</v>
      </c>
      <c r="O509" s="188"/>
      <c r="P509" s="35"/>
    </row>
    <row r="510" spans="1:16" x14ac:dyDescent="0.25">
      <c r="A510" s="54"/>
      <c r="B510" s="159" t="s">
        <v>110</v>
      </c>
      <c r="C510" s="160"/>
      <c r="D510" s="161" t="s">
        <v>24</v>
      </c>
      <c r="E510" s="161"/>
      <c r="F510" s="162">
        <v>56093.78</v>
      </c>
      <c r="G510" s="163"/>
      <c r="H510" s="162">
        <v>63000</v>
      </c>
      <c r="I510" s="163"/>
      <c r="J510" s="162">
        <v>10000</v>
      </c>
      <c r="K510" s="163"/>
      <c r="L510" s="162"/>
      <c r="M510" s="163"/>
      <c r="N510" s="162"/>
      <c r="O510" s="163"/>
      <c r="P510" s="52"/>
    </row>
    <row r="511" spans="1:16" ht="18" customHeight="1" x14ac:dyDescent="0.25">
      <c r="A511" s="54"/>
      <c r="B511" s="159" t="s">
        <v>112</v>
      </c>
      <c r="C511" s="160"/>
      <c r="D511" s="161" t="s">
        <v>29</v>
      </c>
      <c r="E511" s="161"/>
      <c r="F511" s="162"/>
      <c r="G511" s="163"/>
      <c r="H511" s="162"/>
      <c r="I511" s="163"/>
      <c r="J511" s="162">
        <v>58500</v>
      </c>
      <c r="K511" s="163"/>
      <c r="L511" s="162"/>
      <c r="M511" s="163"/>
      <c r="N511" s="162"/>
      <c r="O511" s="163"/>
      <c r="P511" s="52"/>
    </row>
    <row r="512" spans="1:16" ht="15.75" customHeight="1" x14ac:dyDescent="0.25">
      <c r="A512" s="54"/>
      <c r="B512" s="159" t="s">
        <v>144</v>
      </c>
      <c r="C512" s="160"/>
      <c r="D512" s="161" t="s">
        <v>27</v>
      </c>
      <c r="E512" s="161"/>
      <c r="F512" s="162"/>
      <c r="G512" s="163"/>
      <c r="H512" s="162"/>
      <c r="I512" s="163"/>
      <c r="J512" s="162">
        <v>150000</v>
      </c>
      <c r="K512" s="163"/>
      <c r="L512" s="162"/>
      <c r="M512" s="163"/>
      <c r="N512" s="162"/>
      <c r="O512" s="163"/>
      <c r="P512" s="52"/>
    </row>
    <row r="513" spans="1:16" ht="15.75" customHeight="1" x14ac:dyDescent="0.25">
      <c r="A513" s="54"/>
      <c r="B513" s="159" t="s">
        <v>329</v>
      </c>
      <c r="C513" s="160"/>
      <c r="D513" s="161" t="s">
        <v>330</v>
      </c>
      <c r="E513" s="161"/>
      <c r="F513" s="162"/>
      <c r="G513" s="163"/>
      <c r="H513" s="162"/>
      <c r="I513" s="163"/>
      <c r="J513" s="162">
        <v>0</v>
      </c>
      <c r="K513" s="163"/>
      <c r="L513" s="162"/>
      <c r="M513" s="163"/>
      <c r="N513" s="162"/>
      <c r="O513" s="163"/>
      <c r="P513" s="52"/>
    </row>
    <row r="514" spans="1:16" ht="13.5" customHeight="1" x14ac:dyDescent="0.25">
      <c r="A514" s="8"/>
      <c r="B514" s="195">
        <v>3</v>
      </c>
      <c r="C514" s="196"/>
      <c r="D514" s="216" t="s">
        <v>38</v>
      </c>
      <c r="E514" s="216"/>
      <c r="F514" s="193">
        <f t="shared" ref="F514" si="206">F515+F516</f>
        <v>56093.78</v>
      </c>
      <c r="G514" s="194"/>
      <c r="H514" s="193">
        <f t="shared" ref="H514" si="207">H515+H516</f>
        <v>63000</v>
      </c>
      <c r="I514" s="194"/>
      <c r="J514" s="193">
        <f>J515+J516</f>
        <v>68500</v>
      </c>
      <c r="K514" s="194"/>
      <c r="L514" s="193">
        <f>L515+L516</f>
        <v>68500</v>
      </c>
      <c r="M514" s="194"/>
      <c r="N514" s="193">
        <f>N515+N516</f>
        <v>68500</v>
      </c>
      <c r="O514" s="194"/>
      <c r="P514" s="35"/>
    </row>
    <row r="515" spans="1:16" ht="13.5" customHeight="1" x14ac:dyDescent="0.25">
      <c r="A515" s="37"/>
      <c r="B515" s="189">
        <v>32</v>
      </c>
      <c r="C515" s="190"/>
      <c r="D515" s="227" t="s">
        <v>40</v>
      </c>
      <c r="E515" s="227"/>
      <c r="F515" s="193">
        <v>6093.78</v>
      </c>
      <c r="G515" s="194"/>
      <c r="H515" s="193">
        <v>13000</v>
      </c>
      <c r="I515" s="194"/>
      <c r="J515" s="193">
        <v>8500</v>
      </c>
      <c r="K515" s="194"/>
      <c r="L515" s="193">
        <v>8500</v>
      </c>
      <c r="M515" s="194"/>
      <c r="N515" s="193">
        <v>8500</v>
      </c>
      <c r="O515" s="194"/>
      <c r="P515" s="35" t="s">
        <v>354</v>
      </c>
    </row>
    <row r="516" spans="1:16" ht="18" customHeight="1" x14ac:dyDescent="0.25">
      <c r="A516" s="36"/>
      <c r="B516" s="189">
        <v>38</v>
      </c>
      <c r="C516" s="190"/>
      <c r="D516" s="227" t="s">
        <v>44</v>
      </c>
      <c r="E516" s="227"/>
      <c r="F516" s="193">
        <v>50000</v>
      </c>
      <c r="G516" s="194"/>
      <c r="H516" s="198">
        <v>50000</v>
      </c>
      <c r="I516" s="198"/>
      <c r="J516" s="193">
        <v>60000</v>
      </c>
      <c r="K516" s="194"/>
      <c r="L516" s="198">
        <v>60000</v>
      </c>
      <c r="M516" s="198"/>
      <c r="N516" s="193">
        <v>60000</v>
      </c>
      <c r="O516" s="194"/>
      <c r="P516" s="35" t="s">
        <v>354</v>
      </c>
    </row>
    <row r="517" spans="1:16" ht="31.5" customHeight="1" x14ac:dyDescent="0.25">
      <c r="A517" s="37"/>
      <c r="B517" s="195">
        <v>4</v>
      </c>
      <c r="C517" s="196"/>
      <c r="D517" s="216" t="s">
        <v>45</v>
      </c>
      <c r="E517" s="216"/>
      <c r="F517" s="230">
        <f t="shared" ref="F517" si="208">F518</f>
        <v>0</v>
      </c>
      <c r="G517" s="231"/>
      <c r="H517" s="230">
        <f t="shared" ref="H517" si="209">H518</f>
        <v>0</v>
      </c>
      <c r="I517" s="231"/>
      <c r="J517" s="230">
        <f>J518</f>
        <v>150000</v>
      </c>
      <c r="K517" s="231"/>
      <c r="L517" s="209">
        <f>L518</f>
        <v>0</v>
      </c>
      <c r="M517" s="209"/>
      <c r="N517" s="230">
        <f>N518</f>
        <v>0</v>
      </c>
      <c r="O517" s="231"/>
      <c r="P517" s="35"/>
    </row>
    <row r="518" spans="1:16" ht="27" customHeight="1" x14ac:dyDescent="0.25">
      <c r="A518" s="36"/>
      <c r="B518" s="189">
        <v>42</v>
      </c>
      <c r="C518" s="190"/>
      <c r="D518" s="227" t="s">
        <v>50</v>
      </c>
      <c r="E518" s="227"/>
      <c r="F518" s="193">
        <v>0</v>
      </c>
      <c r="G518" s="194"/>
      <c r="H518" s="198">
        <v>0</v>
      </c>
      <c r="I518" s="198"/>
      <c r="J518" s="193">
        <v>150000</v>
      </c>
      <c r="K518" s="194"/>
      <c r="L518" s="198">
        <v>0</v>
      </c>
      <c r="M518" s="198"/>
      <c r="N518" s="193">
        <v>0</v>
      </c>
      <c r="O518" s="194"/>
      <c r="P518" s="35" t="s">
        <v>354</v>
      </c>
    </row>
    <row r="519" spans="1:16" ht="42.75" customHeight="1" x14ac:dyDescent="0.25">
      <c r="A519" s="38"/>
      <c r="B519" s="185" t="s">
        <v>201</v>
      </c>
      <c r="C519" s="186"/>
      <c r="D519" s="258" t="s">
        <v>376</v>
      </c>
      <c r="E519" s="258"/>
      <c r="F519" s="187">
        <f>F522+F524</f>
        <v>16500</v>
      </c>
      <c r="G519" s="188"/>
      <c r="H519" s="187">
        <f>H522+H524</f>
        <v>1100000</v>
      </c>
      <c r="I519" s="188"/>
      <c r="J519" s="187">
        <f>J522+J524</f>
        <v>500000</v>
      </c>
      <c r="K519" s="188"/>
      <c r="L519" s="187">
        <f>L522+L524</f>
        <v>300000</v>
      </c>
      <c r="M519" s="188"/>
      <c r="N519" s="187">
        <f>N522+N524</f>
        <v>300000</v>
      </c>
      <c r="O519" s="188"/>
      <c r="P519" s="35"/>
    </row>
    <row r="520" spans="1:16" ht="15" customHeight="1" x14ac:dyDescent="0.25">
      <c r="A520" s="54"/>
      <c r="B520" s="159" t="s">
        <v>110</v>
      </c>
      <c r="C520" s="160"/>
      <c r="D520" s="161" t="s">
        <v>24</v>
      </c>
      <c r="E520" s="161"/>
      <c r="F520" s="162">
        <v>16500</v>
      </c>
      <c r="G520" s="163"/>
      <c r="H520" s="162">
        <v>165000</v>
      </c>
      <c r="I520" s="163"/>
      <c r="J520" s="162">
        <v>0</v>
      </c>
      <c r="K520" s="163"/>
      <c r="L520" s="162"/>
      <c r="M520" s="163"/>
      <c r="N520" s="162"/>
      <c r="O520" s="163"/>
      <c r="P520" s="52"/>
    </row>
    <row r="521" spans="1:16" ht="15" customHeight="1" x14ac:dyDescent="0.25">
      <c r="A521" s="54"/>
      <c r="B521" s="159" t="s">
        <v>144</v>
      </c>
      <c r="C521" s="160"/>
      <c r="D521" s="161" t="s">
        <v>27</v>
      </c>
      <c r="E521" s="161"/>
      <c r="F521" s="162"/>
      <c r="G521" s="163"/>
      <c r="H521" s="162">
        <v>935000</v>
      </c>
      <c r="I521" s="163"/>
      <c r="J521" s="162">
        <v>500000</v>
      </c>
      <c r="K521" s="163"/>
      <c r="L521" s="162"/>
      <c r="M521" s="163"/>
      <c r="N521" s="162"/>
      <c r="O521" s="163"/>
      <c r="P521" s="52"/>
    </row>
    <row r="522" spans="1:16" ht="15" customHeight="1" x14ac:dyDescent="0.25">
      <c r="A522" s="38"/>
      <c r="B522" s="191">
        <v>3</v>
      </c>
      <c r="C522" s="192"/>
      <c r="D522" s="227" t="s">
        <v>38</v>
      </c>
      <c r="E522" s="227"/>
      <c r="F522" s="193">
        <f t="shared" ref="F522" si="210">F523</f>
        <v>16500</v>
      </c>
      <c r="G522" s="194"/>
      <c r="H522" s="193">
        <f t="shared" ref="H522" si="211">H523</f>
        <v>400000</v>
      </c>
      <c r="I522" s="194"/>
      <c r="J522" s="193">
        <f>J523</f>
        <v>200000</v>
      </c>
      <c r="K522" s="194"/>
      <c r="L522" s="193">
        <f>L523</f>
        <v>200000</v>
      </c>
      <c r="M522" s="194"/>
      <c r="N522" s="193">
        <f>N523</f>
        <v>200000</v>
      </c>
      <c r="O522" s="194"/>
      <c r="P522" s="35"/>
    </row>
    <row r="523" spans="1:16" ht="15" customHeight="1" x14ac:dyDescent="0.25">
      <c r="A523" s="18"/>
      <c r="B523" s="189">
        <v>32</v>
      </c>
      <c r="C523" s="190"/>
      <c r="D523" s="227" t="s">
        <v>40</v>
      </c>
      <c r="E523" s="227"/>
      <c r="F523" s="193">
        <v>16500</v>
      </c>
      <c r="G523" s="194"/>
      <c r="H523" s="193">
        <v>400000</v>
      </c>
      <c r="I523" s="194"/>
      <c r="J523" s="193">
        <v>200000</v>
      </c>
      <c r="K523" s="194"/>
      <c r="L523" s="193">
        <v>200000</v>
      </c>
      <c r="M523" s="194"/>
      <c r="N523" s="193">
        <v>200000</v>
      </c>
      <c r="O523" s="194"/>
      <c r="P523" s="35" t="s">
        <v>354</v>
      </c>
    </row>
    <row r="524" spans="1:16" ht="28.5" customHeight="1" x14ac:dyDescent="0.25">
      <c r="A524" s="37"/>
      <c r="B524" s="195">
        <v>4</v>
      </c>
      <c r="C524" s="196"/>
      <c r="D524" s="216" t="s">
        <v>45</v>
      </c>
      <c r="E524" s="216"/>
      <c r="F524" s="230">
        <f t="shared" ref="F524" si="212">SUM(F525:G525)</f>
        <v>0</v>
      </c>
      <c r="G524" s="231"/>
      <c r="H524" s="230">
        <f t="shared" ref="H524" si="213">SUM(H525:I525)</f>
        <v>700000</v>
      </c>
      <c r="I524" s="231"/>
      <c r="J524" s="230">
        <f>SUM(J525:K525)</f>
        <v>300000</v>
      </c>
      <c r="K524" s="231"/>
      <c r="L524" s="230">
        <f>SUM(L525:M525)</f>
        <v>100000</v>
      </c>
      <c r="M524" s="231"/>
      <c r="N524" s="230">
        <f>SUM(N525:O525)</f>
        <v>100000</v>
      </c>
      <c r="O524" s="231"/>
      <c r="P524" s="43"/>
    </row>
    <row r="525" spans="1:16" ht="30" customHeight="1" x14ac:dyDescent="0.25">
      <c r="A525" s="36"/>
      <c r="B525" s="189">
        <v>42</v>
      </c>
      <c r="C525" s="190"/>
      <c r="D525" s="227" t="s">
        <v>50</v>
      </c>
      <c r="E525" s="227"/>
      <c r="F525" s="193">
        <v>0</v>
      </c>
      <c r="G525" s="194"/>
      <c r="H525" s="198">
        <v>700000</v>
      </c>
      <c r="I525" s="198"/>
      <c r="J525" s="193">
        <v>300000</v>
      </c>
      <c r="K525" s="194"/>
      <c r="L525" s="198">
        <v>100000</v>
      </c>
      <c r="M525" s="198"/>
      <c r="N525" s="193">
        <v>100000</v>
      </c>
      <c r="O525" s="194"/>
      <c r="P525" s="35" t="s">
        <v>354</v>
      </c>
    </row>
    <row r="526" spans="1:16" ht="18.75" customHeight="1" x14ac:dyDescent="0.25">
      <c r="A526" s="40"/>
      <c r="B526" s="232" t="s">
        <v>203</v>
      </c>
      <c r="C526" s="233"/>
      <c r="D526" s="234" t="s">
        <v>204</v>
      </c>
      <c r="E526" s="234"/>
      <c r="F526" s="235">
        <f>F527</f>
        <v>660</v>
      </c>
      <c r="G526" s="236"/>
      <c r="H526" s="235">
        <f>H527</f>
        <v>6000</v>
      </c>
      <c r="I526" s="236"/>
      <c r="J526" s="235">
        <f>J527</f>
        <v>6300</v>
      </c>
      <c r="K526" s="236"/>
      <c r="L526" s="235">
        <f>L527</f>
        <v>6300</v>
      </c>
      <c r="M526" s="236"/>
      <c r="N526" s="235">
        <f>N527</f>
        <v>6300</v>
      </c>
      <c r="O526" s="236"/>
      <c r="P526" s="33"/>
    </row>
    <row r="527" spans="1:16" ht="29.25" customHeight="1" x14ac:dyDescent="0.25">
      <c r="A527" s="38"/>
      <c r="B527" s="185" t="s">
        <v>205</v>
      </c>
      <c r="C527" s="186"/>
      <c r="D527" s="258" t="s">
        <v>204</v>
      </c>
      <c r="E527" s="258"/>
      <c r="F527" s="187">
        <f>F529</f>
        <v>660</v>
      </c>
      <c r="G527" s="188"/>
      <c r="H527" s="187">
        <f>H529</f>
        <v>6000</v>
      </c>
      <c r="I527" s="188"/>
      <c r="J527" s="187">
        <f>J529</f>
        <v>6300</v>
      </c>
      <c r="K527" s="188"/>
      <c r="L527" s="187">
        <f>L529</f>
        <v>6300</v>
      </c>
      <c r="M527" s="188"/>
      <c r="N527" s="187">
        <f>N529</f>
        <v>6300</v>
      </c>
      <c r="O527" s="188"/>
      <c r="P527" s="35"/>
    </row>
    <row r="528" spans="1:16" x14ac:dyDescent="0.25">
      <c r="A528" s="54"/>
      <c r="B528" s="159" t="s">
        <v>110</v>
      </c>
      <c r="C528" s="160"/>
      <c r="D528" s="161" t="s">
        <v>24</v>
      </c>
      <c r="E528" s="161"/>
      <c r="F528" s="162">
        <v>660</v>
      </c>
      <c r="G528" s="163"/>
      <c r="H528" s="162">
        <v>6000</v>
      </c>
      <c r="I528" s="163"/>
      <c r="J528" s="162">
        <v>6300</v>
      </c>
      <c r="K528" s="163"/>
      <c r="L528" s="162"/>
      <c r="M528" s="163"/>
      <c r="N528" s="162"/>
      <c r="O528" s="163"/>
      <c r="P528" s="52"/>
    </row>
    <row r="529" spans="1:16" x14ac:dyDescent="0.25">
      <c r="A529" s="37"/>
      <c r="B529" s="195">
        <v>3</v>
      </c>
      <c r="C529" s="196"/>
      <c r="D529" s="216" t="s">
        <v>38</v>
      </c>
      <c r="E529" s="216"/>
      <c r="F529" s="230">
        <f t="shared" ref="F529" si="214">F530+F531</f>
        <v>660</v>
      </c>
      <c r="G529" s="231"/>
      <c r="H529" s="230">
        <f t="shared" ref="H529" si="215">H530+H531</f>
        <v>6000</v>
      </c>
      <c r="I529" s="231"/>
      <c r="J529" s="230">
        <f>J530+J531</f>
        <v>6300</v>
      </c>
      <c r="K529" s="231"/>
      <c r="L529" s="230">
        <f>SUM(L530:M531)</f>
        <v>6300</v>
      </c>
      <c r="M529" s="231"/>
      <c r="N529" s="230">
        <f>SUM(N530:O531)</f>
        <v>6300</v>
      </c>
      <c r="O529" s="231"/>
      <c r="P529" s="35"/>
    </row>
    <row r="530" spans="1:16" ht="15.75" customHeight="1" x14ac:dyDescent="0.25">
      <c r="A530" s="36"/>
      <c r="B530" s="189">
        <v>32</v>
      </c>
      <c r="C530" s="190"/>
      <c r="D530" s="227" t="s">
        <v>40</v>
      </c>
      <c r="E530" s="227"/>
      <c r="F530" s="193">
        <v>0</v>
      </c>
      <c r="G530" s="194"/>
      <c r="H530" s="198">
        <v>3000</v>
      </c>
      <c r="I530" s="198"/>
      <c r="J530" s="193">
        <v>3300</v>
      </c>
      <c r="K530" s="194"/>
      <c r="L530" s="198">
        <v>3300</v>
      </c>
      <c r="M530" s="198"/>
      <c r="N530" s="193">
        <v>3300</v>
      </c>
      <c r="O530" s="194"/>
      <c r="P530" s="35" t="s">
        <v>355</v>
      </c>
    </row>
    <row r="531" spans="1:16" x14ac:dyDescent="0.25">
      <c r="A531" s="36"/>
      <c r="B531" s="189">
        <v>38</v>
      </c>
      <c r="C531" s="190"/>
      <c r="D531" s="227" t="s">
        <v>44</v>
      </c>
      <c r="E531" s="227"/>
      <c r="F531" s="193">
        <v>660</v>
      </c>
      <c r="G531" s="194"/>
      <c r="H531" s="198">
        <v>3000</v>
      </c>
      <c r="I531" s="198"/>
      <c r="J531" s="193">
        <v>3000</v>
      </c>
      <c r="K531" s="194"/>
      <c r="L531" s="198">
        <v>3000</v>
      </c>
      <c r="M531" s="198"/>
      <c r="N531" s="193">
        <v>3000</v>
      </c>
      <c r="O531" s="194"/>
      <c r="P531" s="35" t="s">
        <v>355</v>
      </c>
    </row>
    <row r="532" spans="1:16" x14ac:dyDescent="0.25">
      <c r="A532" s="41"/>
      <c r="B532" s="241" t="s">
        <v>206</v>
      </c>
      <c r="C532" s="242"/>
      <c r="D532" s="243" t="s">
        <v>207</v>
      </c>
      <c r="E532" s="243"/>
      <c r="F532" s="244">
        <f>F533+F546+F558</f>
        <v>167793.34999999998</v>
      </c>
      <c r="G532" s="245"/>
      <c r="H532" s="244">
        <f>H533+H546+H558</f>
        <v>249900</v>
      </c>
      <c r="I532" s="245"/>
      <c r="J532" s="244">
        <f>J533+J546+J558</f>
        <v>277500</v>
      </c>
      <c r="K532" s="245"/>
      <c r="L532" s="244">
        <f>L533+L546+L558</f>
        <v>277500</v>
      </c>
      <c r="M532" s="245"/>
      <c r="N532" s="244">
        <f>N533+N546+N558</f>
        <v>277500</v>
      </c>
      <c r="O532" s="245"/>
      <c r="P532" s="31"/>
    </row>
    <row r="533" spans="1:16" ht="16.5" customHeight="1" x14ac:dyDescent="0.25">
      <c r="A533" s="40"/>
      <c r="B533" s="232" t="s">
        <v>208</v>
      </c>
      <c r="C533" s="233"/>
      <c r="D533" s="234" t="s">
        <v>209</v>
      </c>
      <c r="E533" s="234"/>
      <c r="F533" s="235">
        <f>F534+F538+F542</f>
        <v>24819.81</v>
      </c>
      <c r="G533" s="236"/>
      <c r="H533" s="235">
        <f>H534+H538+H542</f>
        <v>31500</v>
      </c>
      <c r="I533" s="236"/>
      <c r="J533" s="235">
        <f>J534+J538+J542</f>
        <v>30000</v>
      </c>
      <c r="K533" s="236"/>
      <c r="L533" s="235">
        <f>L534+L538+L542</f>
        <v>30000</v>
      </c>
      <c r="M533" s="236"/>
      <c r="N533" s="235">
        <f>N534+N538+N542</f>
        <v>30000</v>
      </c>
      <c r="O533" s="236"/>
      <c r="P533" s="33"/>
    </row>
    <row r="534" spans="1:16" ht="28.5" customHeight="1" x14ac:dyDescent="0.25">
      <c r="A534" s="38"/>
      <c r="B534" s="185" t="s">
        <v>210</v>
      </c>
      <c r="C534" s="186"/>
      <c r="D534" s="258" t="s">
        <v>211</v>
      </c>
      <c r="E534" s="258"/>
      <c r="F534" s="187">
        <f>F536</f>
        <v>15309.61</v>
      </c>
      <c r="G534" s="188"/>
      <c r="H534" s="187">
        <f>H536</f>
        <v>19000</v>
      </c>
      <c r="I534" s="188"/>
      <c r="J534" s="187">
        <f>J536</f>
        <v>19000</v>
      </c>
      <c r="K534" s="188"/>
      <c r="L534" s="187">
        <f>L536</f>
        <v>19000</v>
      </c>
      <c r="M534" s="188"/>
      <c r="N534" s="187">
        <f>N536</f>
        <v>19000</v>
      </c>
      <c r="O534" s="188"/>
      <c r="P534" s="35"/>
    </row>
    <row r="535" spans="1:16" x14ac:dyDescent="0.25">
      <c r="A535" s="54"/>
      <c r="B535" s="159" t="s">
        <v>110</v>
      </c>
      <c r="C535" s="160"/>
      <c r="D535" s="161" t="s">
        <v>24</v>
      </c>
      <c r="E535" s="161"/>
      <c r="F535" s="162">
        <v>15309.61</v>
      </c>
      <c r="G535" s="163"/>
      <c r="H535" s="162">
        <v>19000</v>
      </c>
      <c r="I535" s="163"/>
      <c r="J535" s="162">
        <v>19000</v>
      </c>
      <c r="K535" s="163"/>
      <c r="L535" s="162"/>
      <c r="M535" s="163"/>
      <c r="N535" s="162"/>
      <c r="O535" s="163"/>
      <c r="P535" s="52"/>
    </row>
    <row r="536" spans="1:16" x14ac:dyDescent="0.25">
      <c r="A536" s="37"/>
      <c r="B536" s="195">
        <v>3</v>
      </c>
      <c r="C536" s="196"/>
      <c r="D536" s="216" t="s">
        <v>38</v>
      </c>
      <c r="E536" s="216"/>
      <c r="F536" s="230">
        <f t="shared" ref="F536" si="216">F537</f>
        <v>15309.61</v>
      </c>
      <c r="G536" s="231"/>
      <c r="H536" s="230">
        <f t="shared" ref="H536" si="217">H537</f>
        <v>19000</v>
      </c>
      <c r="I536" s="231"/>
      <c r="J536" s="230">
        <f>J537</f>
        <v>19000</v>
      </c>
      <c r="K536" s="231"/>
      <c r="L536" s="230">
        <f>L537</f>
        <v>19000</v>
      </c>
      <c r="M536" s="231"/>
      <c r="N536" s="230">
        <f>N537</f>
        <v>19000</v>
      </c>
      <c r="O536" s="231"/>
      <c r="P536" s="35"/>
    </row>
    <row r="537" spans="1:16" ht="20.25" customHeight="1" x14ac:dyDescent="0.25">
      <c r="A537" s="36"/>
      <c r="B537" s="189">
        <v>37</v>
      </c>
      <c r="C537" s="190"/>
      <c r="D537" s="227" t="s">
        <v>212</v>
      </c>
      <c r="E537" s="227"/>
      <c r="F537" s="193">
        <v>15309.61</v>
      </c>
      <c r="G537" s="194"/>
      <c r="H537" s="198">
        <v>19000</v>
      </c>
      <c r="I537" s="198"/>
      <c r="J537" s="193">
        <v>19000</v>
      </c>
      <c r="K537" s="194"/>
      <c r="L537" s="198">
        <v>19000</v>
      </c>
      <c r="M537" s="198"/>
      <c r="N537" s="193">
        <v>19000</v>
      </c>
      <c r="O537" s="194"/>
      <c r="P537" s="35" t="s">
        <v>356</v>
      </c>
    </row>
    <row r="538" spans="1:16" ht="27.75" customHeight="1" x14ac:dyDescent="0.25">
      <c r="A538" s="38"/>
      <c r="B538" s="185" t="s">
        <v>213</v>
      </c>
      <c r="C538" s="186"/>
      <c r="D538" s="258" t="s">
        <v>214</v>
      </c>
      <c r="E538" s="258"/>
      <c r="F538" s="187">
        <f>F540</f>
        <v>7735.2</v>
      </c>
      <c r="G538" s="188"/>
      <c r="H538" s="187">
        <f>H540</f>
        <v>8000</v>
      </c>
      <c r="I538" s="188"/>
      <c r="J538" s="187">
        <f>J540</f>
        <v>8000</v>
      </c>
      <c r="K538" s="188"/>
      <c r="L538" s="187">
        <f>L540</f>
        <v>8000</v>
      </c>
      <c r="M538" s="188"/>
      <c r="N538" s="187">
        <f>N540</f>
        <v>8000</v>
      </c>
      <c r="O538" s="188"/>
      <c r="P538" s="35"/>
    </row>
    <row r="539" spans="1:16" ht="20.25" customHeight="1" x14ac:dyDescent="0.25">
      <c r="A539" s="54"/>
      <c r="B539" s="159" t="s">
        <v>110</v>
      </c>
      <c r="C539" s="160"/>
      <c r="D539" s="161" t="s">
        <v>24</v>
      </c>
      <c r="E539" s="161"/>
      <c r="F539" s="162">
        <v>7735.2</v>
      </c>
      <c r="G539" s="163"/>
      <c r="H539" s="162">
        <v>8000</v>
      </c>
      <c r="I539" s="163"/>
      <c r="J539" s="162">
        <v>8000</v>
      </c>
      <c r="K539" s="163"/>
      <c r="L539" s="162"/>
      <c r="M539" s="163"/>
      <c r="N539" s="162"/>
      <c r="O539" s="163"/>
      <c r="P539" s="52"/>
    </row>
    <row r="540" spans="1:16" x14ac:dyDescent="0.25">
      <c r="A540" s="37"/>
      <c r="B540" s="195">
        <v>3</v>
      </c>
      <c r="C540" s="196"/>
      <c r="D540" s="216" t="s">
        <v>38</v>
      </c>
      <c r="E540" s="216"/>
      <c r="F540" s="230">
        <f t="shared" ref="F540" si="218">F541</f>
        <v>7735.2</v>
      </c>
      <c r="G540" s="231"/>
      <c r="H540" s="230">
        <f t="shared" ref="H540" si="219">H541</f>
        <v>8000</v>
      </c>
      <c r="I540" s="231"/>
      <c r="J540" s="230">
        <f>J541</f>
        <v>8000</v>
      </c>
      <c r="K540" s="231"/>
      <c r="L540" s="230">
        <f>L541</f>
        <v>8000</v>
      </c>
      <c r="M540" s="231"/>
      <c r="N540" s="230">
        <f>N541</f>
        <v>8000</v>
      </c>
      <c r="O540" s="231"/>
      <c r="P540" s="35"/>
    </row>
    <row r="541" spans="1:16" x14ac:dyDescent="0.25">
      <c r="A541" s="36"/>
      <c r="B541" s="189">
        <v>37</v>
      </c>
      <c r="C541" s="190"/>
      <c r="D541" s="227" t="s">
        <v>212</v>
      </c>
      <c r="E541" s="227"/>
      <c r="F541" s="193">
        <v>7735.2</v>
      </c>
      <c r="G541" s="194"/>
      <c r="H541" s="198">
        <v>8000</v>
      </c>
      <c r="I541" s="198"/>
      <c r="J541" s="193">
        <v>8000</v>
      </c>
      <c r="K541" s="194"/>
      <c r="L541" s="198">
        <v>8000</v>
      </c>
      <c r="M541" s="198"/>
      <c r="N541" s="193">
        <v>8000</v>
      </c>
      <c r="O541" s="194"/>
      <c r="P541" s="35" t="s">
        <v>357</v>
      </c>
    </row>
    <row r="542" spans="1:16" ht="27" customHeight="1" x14ac:dyDescent="0.25">
      <c r="A542" s="38"/>
      <c r="B542" s="185" t="s">
        <v>215</v>
      </c>
      <c r="C542" s="186"/>
      <c r="D542" s="258" t="s">
        <v>216</v>
      </c>
      <c r="E542" s="258"/>
      <c r="F542" s="187">
        <f>F544</f>
        <v>1775</v>
      </c>
      <c r="G542" s="188"/>
      <c r="H542" s="187">
        <f>H544</f>
        <v>4500</v>
      </c>
      <c r="I542" s="188"/>
      <c r="J542" s="187">
        <f>J544</f>
        <v>3000</v>
      </c>
      <c r="K542" s="188"/>
      <c r="L542" s="187">
        <f>L544</f>
        <v>3000</v>
      </c>
      <c r="M542" s="188"/>
      <c r="N542" s="187">
        <f>N544</f>
        <v>3000</v>
      </c>
      <c r="O542" s="188"/>
      <c r="P542" s="35"/>
    </row>
    <row r="543" spans="1:16" ht="16.5" customHeight="1" x14ac:dyDescent="0.25">
      <c r="A543" s="54"/>
      <c r="B543" s="159" t="s">
        <v>110</v>
      </c>
      <c r="C543" s="160"/>
      <c r="D543" s="161" t="s">
        <v>24</v>
      </c>
      <c r="E543" s="161"/>
      <c r="F543" s="162">
        <v>1775</v>
      </c>
      <c r="G543" s="163"/>
      <c r="H543" s="162">
        <v>4500</v>
      </c>
      <c r="I543" s="163"/>
      <c r="J543" s="162">
        <v>3000</v>
      </c>
      <c r="K543" s="163"/>
      <c r="L543" s="162"/>
      <c r="M543" s="163"/>
      <c r="N543" s="162"/>
      <c r="O543" s="163"/>
      <c r="P543" s="52"/>
    </row>
    <row r="544" spans="1:16" ht="17.25" customHeight="1" x14ac:dyDescent="0.25">
      <c r="A544" s="37"/>
      <c r="B544" s="195">
        <v>3</v>
      </c>
      <c r="C544" s="196"/>
      <c r="D544" s="216" t="s">
        <v>38</v>
      </c>
      <c r="E544" s="216"/>
      <c r="F544" s="230">
        <f t="shared" ref="F544" si="220">F545</f>
        <v>1775</v>
      </c>
      <c r="G544" s="231"/>
      <c r="H544" s="230">
        <f t="shared" ref="H544" si="221">H545</f>
        <v>4500</v>
      </c>
      <c r="I544" s="231"/>
      <c r="J544" s="230">
        <f>J545</f>
        <v>3000</v>
      </c>
      <c r="K544" s="231"/>
      <c r="L544" s="230">
        <f>L545</f>
        <v>3000</v>
      </c>
      <c r="M544" s="231"/>
      <c r="N544" s="230">
        <f>N545</f>
        <v>3000</v>
      </c>
      <c r="O544" s="231"/>
      <c r="P544" s="35"/>
    </row>
    <row r="545" spans="1:16" ht="25.5" customHeight="1" x14ac:dyDescent="0.25">
      <c r="A545" s="36"/>
      <c r="B545" s="189">
        <v>36</v>
      </c>
      <c r="C545" s="190"/>
      <c r="D545" s="227" t="s">
        <v>397</v>
      </c>
      <c r="E545" s="227"/>
      <c r="F545" s="193">
        <v>1775</v>
      </c>
      <c r="G545" s="194"/>
      <c r="H545" s="198">
        <v>4500</v>
      </c>
      <c r="I545" s="198"/>
      <c r="J545" s="193">
        <v>3000</v>
      </c>
      <c r="K545" s="194"/>
      <c r="L545" s="198">
        <v>3000</v>
      </c>
      <c r="M545" s="198"/>
      <c r="N545" s="193">
        <v>3000</v>
      </c>
      <c r="O545" s="194"/>
      <c r="P545" s="35" t="s">
        <v>357</v>
      </c>
    </row>
    <row r="546" spans="1:16" x14ac:dyDescent="0.25">
      <c r="A546" s="40"/>
      <c r="B546" s="232" t="s">
        <v>217</v>
      </c>
      <c r="C546" s="233"/>
      <c r="D546" s="234" t="s">
        <v>218</v>
      </c>
      <c r="E546" s="234"/>
      <c r="F546" s="235">
        <f>F547+F551</f>
        <v>17184.990000000002</v>
      </c>
      <c r="G546" s="236"/>
      <c r="H546" s="235">
        <f>H547+H551</f>
        <v>36000</v>
      </c>
      <c r="I546" s="236"/>
      <c r="J546" s="235">
        <f>J547+J551</f>
        <v>31000</v>
      </c>
      <c r="K546" s="236"/>
      <c r="L546" s="235">
        <f>L547+L551</f>
        <v>31000</v>
      </c>
      <c r="M546" s="236"/>
      <c r="N546" s="235">
        <f>N547+N551</f>
        <v>31000</v>
      </c>
      <c r="O546" s="236"/>
      <c r="P546" s="33"/>
    </row>
    <row r="547" spans="1:16" ht="27.75" customHeight="1" x14ac:dyDescent="0.25">
      <c r="A547" s="38"/>
      <c r="B547" s="185" t="s">
        <v>219</v>
      </c>
      <c r="C547" s="186"/>
      <c r="D547" s="258" t="s">
        <v>220</v>
      </c>
      <c r="E547" s="258"/>
      <c r="F547" s="187">
        <f>F549</f>
        <v>15926.76</v>
      </c>
      <c r="G547" s="188"/>
      <c r="H547" s="187">
        <f>H549</f>
        <v>16000</v>
      </c>
      <c r="I547" s="188"/>
      <c r="J547" s="187">
        <f>J549</f>
        <v>16000</v>
      </c>
      <c r="K547" s="188"/>
      <c r="L547" s="187">
        <f>L549</f>
        <v>16000</v>
      </c>
      <c r="M547" s="188"/>
      <c r="N547" s="187">
        <f>N549</f>
        <v>16000</v>
      </c>
      <c r="O547" s="188"/>
      <c r="P547" s="35"/>
    </row>
    <row r="548" spans="1:16" ht="18" customHeight="1" x14ac:dyDescent="0.25">
      <c r="A548" s="54"/>
      <c r="B548" s="159" t="s">
        <v>110</v>
      </c>
      <c r="C548" s="160"/>
      <c r="D548" s="161" t="s">
        <v>24</v>
      </c>
      <c r="E548" s="161"/>
      <c r="F548" s="162">
        <v>15926.76</v>
      </c>
      <c r="G548" s="163"/>
      <c r="H548" s="162">
        <v>16000</v>
      </c>
      <c r="I548" s="163"/>
      <c r="J548" s="162">
        <v>16000</v>
      </c>
      <c r="K548" s="163"/>
      <c r="L548" s="162"/>
      <c r="M548" s="163"/>
      <c r="N548" s="162"/>
      <c r="O548" s="163"/>
      <c r="P548" s="52"/>
    </row>
    <row r="549" spans="1:16" x14ac:dyDescent="0.25">
      <c r="A549" s="37"/>
      <c r="B549" s="195">
        <v>3</v>
      </c>
      <c r="C549" s="196"/>
      <c r="D549" s="216" t="s">
        <v>38</v>
      </c>
      <c r="E549" s="216"/>
      <c r="F549" s="230">
        <f t="shared" ref="F549" si="222">F550</f>
        <v>15926.76</v>
      </c>
      <c r="G549" s="231"/>
      <c r="H549" s="230">
        <f t="shared" ref="H549" si="223">H550</f>
        <v>16000</v>
      </c>
      <c r="I549" s="231"/>
      <c r="J549" s="230">
        <f>J550</f>
        <v>16000</v>
      </c>
      <c r="K549" s="231"/>
      <c r="L549" s="230">
        <f>L550</f>
        <v>16000</v>
      </c>
      <c r="M549" s="231"/>
      <c r="N549" s="230">
        <f>N550</f>
        <v>16000</v>
      </c>
      <c r="O549" s="231"/>
      <c r="P549" s="35"/>
    </row>
    <row r="550" spans="1:16" x14ac:dyDescent="0.25">
      <c r="A550" s="36"/>
      <c r="B550" s="189">
        <v>38</v>
      </c>
      <c r="C550" s="190"/>
      <c r="D550" s="227" t="s">
        <v>44</v>
      </c>
      <c r="E550" s="227"/>
      <c r="F550" s="193">
        <v>15926.76</v>
      </c>
      <c r="G550" s="194"/>
      <c r="H550" s="198">
        <v>16000</v>
      </c>
      <c r="I550" s="198"/>
      <c r="J550" s="193">
        <v>16000</v>
      </c>
      <c r="K550" s="194"/>
      <c r="L550" s="198">
        <v>16000</v>
      </c>
      <c r="M550" s="198"/>
      <c r="N550" s="193">
        <v>16000</v>
      </c>
      <c r="O550" s="194"/>
      <c r="P550" s="35" t="s">
        <v>358</v>
      </c>
    </row>
    <row r="551" spans="1:16" ht="27" customHeight="1" x14ac:dyDescent="0.25">
      <c r="A551" s="36"/>
      <c r="B551" s="430" t="s">
        <v>371</v>
      </c>
      <c r="C551" s="431"/>
      <c r="D551" s="185" t="s">
        <v>372</v>
      </c>
      <c r="E551" s="186"/>
      <c r="F551" s="187">
        <f t="shared" ref="F551" si="224">F553+F556</f>
        <v>1258.23</v>
      </c>
      <c r="G551" s="188"/>
      <c r="H551" s="187">
        <f t="shared" ref="H551" si="225">H553+H556</f>
        <v>20000</v>
      </c>
      <c r="I551" s="188"/>
      <c r="J551" s="187">
        <f>J553+J556</f>
        <v>15000</v>
      </c>
      <c r="K551" s="188"/>
      <c r="L551" s="187">
        <f t="shared" ref="L551" si="226">L553+L556</f>
        <v>15000</v>
      </c>
      <c r="M551" s="188"/>
      <c r="N551" s="187">
        <f t="shared" ref="N551" si="227">N553+N556</f>
        <v>15000</v>
      </c>
      <c r="O551" s="188"/>
      <c r="P551" s="35"/>
    </row>
    <row r="552" spans="1:16" ht="15" customHeight="1" x14ac:dyDescent="0.25">
      <c r="A552" s="51"/>
      <c r="B552" s="159" t="s">
        <v>110</v>
      </c>
      <c r="C552" s="160"/>
      <c r="D552" s="161" t="s">
        <v>24</v>
      </c>
      <c r="E552" s="161"/>
      <c r="F552" s="166">
        <v>1258.23</v>
      </c>
      <c r="G552" s="167"/>
      <c r="H552" s="166">
        <v>20000</v>
      </c>
      <c r="I552" s="167"/>
      <c r="J552" s="166">
        <v>15000</v>
      </c>
      <c r="K552" s="167"/>
      <c r="L552" s="166"/>
      <c r="M552" s="167"/>
      <c r="N552" s="166"/>
      <c r="O552" s="167"/>
      <c r="P552" s="62"/>
    </row>
    <row r="553" spans="1:16" x14ac:dyDescent="0.25">
      <c r="A553" s="36"/>
      <c r="B553" s="195">
        <v>3</v>
      </c>
      <c r="C553" s="196"/>
      <c r="D553" s="216" t="s">
        <v>38</v>
      </c>
      <c r="E553" s="216"/>
      <c r="F553" s="193">
        <f t="shared" ref="F553" si="228">F554+F555</f>
        <v>1258.23</v>
      </c>
      <c r="G553" s="194"/>
      <c r="H553" s="193">
        <f t="shared" ref="H553" si="229">H554+H555</f>
        <v>6000</v>
      </c>
      <c r="I553" s="194"/>
      <c r="J553" s="193">
        <f>J554+J555</f>
        <v>10000</v>
      </c>
      <c r="K553" s="194"/>
      <c r="L553" s="193">
        <f>L554+L555</f>
        <v>10000</v>
      </c>
      <c r="M553" s="194"/>
      <c r="N553" s="193">
        <f>N554+N555</f>
        <v>15000</v>
      </c>
      <c r="O553" s="194"/>
      <c r="P553" s="35"/>
    </row>
    <row r="554" spans="1:16" x14ac:dyDescent="0.25">
      <c r="A554" s="36"/>
      <c r="B554" s="189">
        <v>32</v>
      </c>
      <c r="C554" s="190"/>
      <c r="D554" s="191" t="s">
        <v>40</v>
      </c>
      <c r="E554" s="192"/>
      <c r="F554" s="193">
        <v>1131.49</v>
      </c>
      <c r="G554" s="194"/>
      <c r="H554" s="193">
        <v>6000</v>
      </c>
      <c r="I554" s="194"/>
      <c r="J554" s="193">
        <v>5000</v>
      </c>
      <c r="K554" s="194"/>
      <c r="L554" s="193">
        <v>5000</v>
      </c>
      <c r="M554" s="194"/>
      <c r="N554" s="193">
        <v>5000</v>
      </c>
      <c r="O554" s="194"/>
      <c r="P554" s="35" t="s">
        <v>358</v>
      </c>
    </row>
    <row r="555" spans="1:16" ht="15" customHeight="1" x14ac:dyDescent="0.25">
      <c r="A555" s="36"/>
      <c r="B555" s="189">
        <v>38</v>
      </c>
      <c r="C555" s="190"/>
      <c r="D555" s="227" t="s">
        <v>44</v>
      </c>
      <c r="E555" s="227"/>
      <c r="F555" s="193">
        <v>126.74</v>
      </c>
      <c r="G555" s="194"/>
      <c r="H555" s="193">
        <v>0</v>
      </c>
      <c r="I555" s="194"/>
      <c r="J555" s="193">
        <v>5000</v>
      </c>
      <c r="K555" s="194"/>
      <c r="L555" s="193">
        <v>5000</v>
      </c>
      <c r="M555" s="194"/>
      <c r="N555" s="193">
        <v>10000</v>
      </c>
      <c r="O555" s="194"/>
      <c r="P555" s="35" t="s">
        <v>358</v>
      </c>
    </row>
    <row r="556" spans="1:16" ht="27.75" customHeight="1" x14ac:dyDescent="0.25">
      <c r="A556" s="36"/>
      <c r="B556" s="195">
        <v>4</v>
      </c>
      <c r="C556" s="196"/>
      <c r="D556" s="216" t="s">
        <v>45</v>
      </c>
      <c r="E556" s="216"/>
      <c r="F556" s="193">
        <f t="shared" ref="F556" si="230">F557</f>
        <v>0</v>
      </c>
      <c r="G556" s="194"/>
      <c r="H556" s="193">
        <f t="shared" ref="H556" si="231">H557</f>
        <v>14000</v>
      </c>
      <c r="I556" s="194"/>
      <c r="J556" s="193">
        <f>J557</f>
        <v>5000</v>
      </c>
      <c r="K556" s="194"/>
      <c r="L556" s="193">
        <f t="shared" ref="L556" si="232">L557</f>
        <v>5000</v>
      </c>
      <c r="M556" s="194"/>
      <c r="N556" s="193">
        <f t="shared" ref="N556" si="233">N557</f>
        <v>0</v>
      </c>
      <c r="O556" s="194"/>
      <c r="P556" s="35"/>
    </row>
    <row r="557" spans="1:16" ht="31.5" customHeight="1" x14ac:dyDescent="0.25">
      <c r="A557" s="36"/>
      <c r="B557" s="189">
        <v>42</v>
      </c>
      <c r="C557" s="190"/>
      <c r="D557" s="227" t="s">
        <v>50</v>
      </c>
      <c r="E557" s="227"/>
      <c r="F557" s="193">
        <v>0</v>
      </c>
      <c r="G557" s="194"/>
      <c r="H557" s="193">
        <v>14000</v>
      </c>
      <c r="I557" s="194"/>
      <c r="J557" s="193">
        <v>5000</v>
      </c>
      <c r="K557" s="194"/>
      <c r="L557" s="193">
        <v>5000</v>
      </c>
      <c r="M557" s="194"/>
      <c r="N557" s="193"/>
      <c r="O557" s="194"/>
      <c r="P557" s="35" t="s">
        <v>358</v>
      </c>
    </row>
    <row r="558" spans="1:16" ht="15.75" customHeight="1" x14ac:dyDescent="0.25">
      <c r="A558" s="40"/>
      <c r="B558" s="232" t="s">
        <v>221</v>
      </c>
      <c r="C558" s="233"/>
      <c r="D558" s="234" t="s">
        <v>222</v>
      </c>
      <c r="E558" s="234"/>
      <c r="F558" s="235">
        <f>F559+F563+F568+F572</f>
        <v>125788.54999999999</v>
      </c>
      <c r="G558" s="236"/>
      <c r="H558" s="235">
        <f>H559+H563+H568+H572</f>
        <v>182400</v>
      </c>
      <c r="I558" s="236"/>
      <c r="J558" s="235">
        <f>J559+J563+J568+J572</f>
        <v>216500</v>
      </c>
      <c r="K558" s="236"/>
      <c r="L558" s="235">
        <f>L559+L563+L568+L572</f>
        <v>216500</v>
      </c>
      <c r="M558" s="236"/>
      <c r="N558" s="235">
        <f>N559+N563+N568+N572</f>
        <v>216500</v>
      </c>
      <c r="O558" s="236"/>
      <c r="P558" s="33"/>
    </row>
    <row r="559" spans="1:16" ht="30.75" customHeight="1" x14ac:dyDescent="0.25">
      <c r="A559" s="38"/>
      <c r="B559" s="185" t="s">
        <v>223</v>
      </c>
      <c r="C559" s="186"/>
      <c r="D559" s="258" t="s">
        <v>224</v>
      </c>
      <c r="E559" s="258"/>
      <c r="F559" s="187">
        <f>F561</f>
        <v>402.76</v>
      </c>
      <c r="G559" s="188"/>
      <c r="H559" s="187">
        <f>H561</f>
        <v>1400</v>
      </c>
      <c r="I559" s="188"/>
      <c r="J559" s="187">
        <f>J561</f>
        <v>1500</v>
      </c>
      <c r="K559" s="188"/>
      <c r="L559" s="187">
        <f>L561</f>
        <v>1500</v>
      </c>
      <c r="M559" s="188"/>
      <c r="N559" s="187">
        <f>N561</f>
        <v>1500</v>
      </c>
      <c r="O559" s="188"/>
      <c r="P559" s="35"/>
    </row>
    <row r="560" spans="1:16" ht="18" customHeight="1" x14ac:dyDescent="0.25">
      <c r="A560" s="54"/>
      <c r="B560" s="159" t="s">
        <v>110</v>
      </c>
      <c r="C560" s="160"/>
      <c r="D560" s="161" t="s">
        <v>24</v>
      </c>
      <c r="E560" s="161"/>
      <c r="F560" s="162">
        <v>402.76</v>
      </c>
      <c r="G560" s="163"/>
      <c r="H560" s="162">
        <v>1400</v>
      </c>
      <c r="I560" s="163"/>
      <c r="J560" s="162">
        <v>1500</v>
      </c>
      <c r="K560" s="163"/>
      <c r="L560" s="162"/>
      <c r="M560" s="163"/>
      <c r="N560" s="162"/>
      <c r="O560" s="163"/>
      <c r="P560" s="52"/>
    </row>
    <row r="561" spans="1:16" x14ac:dyDescent="0.25">
      <c r="A561" s="37"/>
      <c r="B561" s="195">
        <v>3</v>
      </c>
      <c r="C561" s="196"/>
      <c r="D561" s="216" t="s">
        <v>38</v>
      </c>
      <c r="E561" s="216"/>
      <c r="F561" s="230">
        <f t="shared" ref="F561" si="234">F562</f>
        <v>402.76</v>
      </c>
      <c r="G561" s="231"/>
      <c r="H561" s="230">
        <f t="shared" ref="H561" si="235">H562</f>
        <v>1400</v>
      </c>
      <c r="I561" s="231"/>
      <c r="J561" s="230">
        <f>J562</f>
        <v>1500</v>
      </c>
      <c r="K561" s="231"/>
      <c r="L561" s="230">
        <f>L562</f>
        <v>1500</v>
      </c>
      <c r="M561" s="231"/>
      <c r="N561" s="230">
        <f>N562</f>
        <v>1500</v>
      </c>
      <c r="O561" s="231"/>
      <c r="P561" s="35"/>
    </row>
    <row r="562" spans="1:16" x14ac:dyDescent="0.25">
      <c r="A562" s="36"/>
      <c r="B562" s="189">
        <v>37</v>
      </c>
      <c r="C562" s="190"/>
      <c r="D562" s="227" t="s">
        <v>212</v>
      </c>
      <c r="E562" s="227"/>
      <c r="F562" s="193">
        <v>402.76</v>
      </c>
      <c r="G562" s="194"/>
      <c r="H562" s="198">
        <v>1400</v>
      </c>
      <c r="I562" s="198"/>
      <c r="J562" s="193">
        <v>1500</v>
      </c>
      <c r="K562" s="194"/>
      <c r="L562" s="198">
        <v>1500</v>
      </c>
      <c r="M562" s="198"/>
      <c r="N562" s="193">
        <v>1500</v>
      </c>
      <c r="O562" s="194"/>
      <c r="P562" s="35" t="s">
        <v>359</v>
      </c>
    </row>
    <row r="563" spans="1:16" ht="31.5" customHeight="1" x14ac:dyDescent="0.25">
      <c r="A563" s="38"/>
      <c r="B563" s="185" t="s">
        <v>225</v>
      </c>
      <c r="C563" s="186"/>
      <c r="D563" s="258" t="s">
        <v>226</v>
      </c>
      <c r="E563" s="258"/>
      <c r="F563" s="187">
        <f>F566</f>
        <v>320</v>
      </c>
      <c r="G563" s="188"/>
      <c r="H563" s="187">
        <f>H566</f>
        <v>1000</v>
      </c>
      <c r="I563" s="188"/>
      <c r="J563" s="187">
        <f>J566</f>
        <v>10000</v>
      </c>
      <c r="K563" s="188"/>
      <c r="L563" s="187">
        <f>L566</f>
        <v>10000</v>
      </c>
      <c r="M563" s="188"/>
      <c r="N563" s="187">
        <f>N566</f>
        <v>10000</v>
      </c>
      <c r="O563" s="188"/>
      <c r="P563" s="35"/>
    </row>
    <row r="564" spans="1:16" ht="21" customHeight="1" x14ac:dyDescent="0.25">
      <c r="A564" s="54"/>
      <c r="B564" s="159" t="s">
        <v>110</v>
      </c>
      <c r="C564" s="160"/>
      <c r="D564" s="161" t="s">
        <v>24</v>
      </c>
      <c r="E564" s="161"/>
      <c r="F564" s="162"/>
      <c r="G564" s="163"/>
      <c r="H564" s="162">
        <v>1000</v>
      </c>
      <c r="I564" s="163"/>
      <c r="J564" s="162">
        <v>10000</v>
      </c>
      <c r="K564" s="163"/>
      <c r="L564" s="162"/>
      <c r="M564" s="163"/>
      <c r="N564" s="162"/>
      <c r="O564" s="163"/>
      <c r="P564" s="52"/>
    </row>
    <row r="565" spans="1:16" x14ac:dyDescent="0.25">
      <c r="A565" s="54"/>
      <c r="B565" s="159" t="s">
        <v>111</v>
      </c>
      <c r="C565" s="160"/>
      <c r="D565" s="161" t="s">
        <v>26</v>
      </c>
      <c r="E565" s="161"/>
      <c r="F565" s="162">
        <v>320</v>
      </c>
      <c r="G565" s="163"/>
      <c r="H565" s="162">
        <v>0</v>
      </c>
      <c r="I565" s="163"/>
      <c r="J565" s="162">
        <v>0</v>
      </c>
      <c r="K565" s="163"/>
      <c r="L565" s="162"/>
      <c r="M565" s="163"/>
      <c r="N565" s="162"/>
      <c r="O565" s="163"/>
      <c r="P565" s="52"/>
    </row>
    <row r="566" spans="1:16" x14ac:dyDescent="0.25">
      <c r="A566" s="37"/>
      <c r="B566" s="195">
        <v>3</v>
      </c>
      <c r="C566" s="196"/>
      <c r="D566" s="216" t="s">
        <v>38</v>
      </c>
      <c r="E566" s="216"/>
      <c r="F566" s="230">
        <f t="shared" ref="F566" si="236">F567</f>
        <v>320</v>
      </c>
      <c r="G566" s="231"/>
      <c r="H566" s="230">
        <f t="shared" ref="H566" si="237">H567</f>
        <v>1000</v>
      </c>
      <c r="I566" s="231"/>
      <c r="J566" s="230">
        <f>J567</f>
        <v>10000</v>
      </c>
      <c r="K566" s="231"/>
      <c r="L566" s="230">
        <f>L567</f>
        <v>10000</v>
      </c>
      <c r="M566" s="231"/>
      <c r="N566" s="230">
        <f>N567</f>
        <v>10000</v>
      </c>
      <c r="O566" s="231"/>
      <c r="P566" s="35"/>
    </row>
    <row r="567" spans="1:16" x14ac:dyDescent="0.25">
      <c r="A567" s="36"/>
      <c r="B567" s="189">
        <v>37</v>
      </c>
      <c r="C567" s="190"/>
      <c r="D567" s="227" t="s">
        <v>212</v>
      </c>
      <c r="E567" s="227"/>
      <c r="F567" s="193">
        <v>320</v>
      </c>
      <c r="G567" s="194"/>
      <c r="H567" s="198">
        <v>1000</v>
      </c>
      <c r="I567" s="198"/>
      <c r="J567" s="193">
        <v>10000</v>
      </c>
      <c r="K567" s="194"/>
      <c r="L567" s="198">
        <v>10000</v>
      </c>
      <c r="M567" s="198"/>
      <c r="N567" s="193">
        <v>10000</v>
      </c>
      <c r="O567" s="194"/>
      <c r="P567" s="35" t="s">
        <v>360</v>
      </c>
    </row>
    <row r="568" spans="1:16" ht="27" customHeight="1" x14ac:dyDescent="0.25">
      <c r="A568" s="38"/>
      <c r="B568" s="185" t="s">
        <v>227</v>
      </c>
      <c r="C568" s="186"/>
      <c r="D568" s="258" t="s">
        <v>228</v>
      </c>
      <c r="E568" s="258"/>
      <c r="F568" s="187">
        <f>F570</f>
        <v>79825.34</v>
      </c>
      <c r="G568" s="188"/>
      <c r="H568" s="187">
        <f>H570</f>
        <v>100000</v>
      </c>
      <c r="I568" s="188"/>
      <c r="J568" s="187">
        <f>J570</f>
        <v>100000</v>
      </c>
      <c r="K568" s="188"/>
      <c r="L568" s="187">
        <f>L570</f>
        <v>100000</v>
      </c>
      <c r="M568" s="188"/>
      <c r="N568" s="187">
        <f>N570</f>
        <v>100000</v>
      </c>
      <c r="O568" s="188"/>
      <c r="P568" s="35"/>
    </row>
    <row r="569" spans="1:16" x14ac:dyDescent="0.25">
      <c r="A569" s="54"/>
      <c r="B569" s="159" t="s">
        <v>110</v>
      </c>
      <c r="C569" s="160"/>
      <c r="D569" s="161" t="s">
        <v>24</v>
      </c>
      <c r="E569" s="161"/>
      <c r="F569" s="162">
        <v>79825.34</v>
      </c>
      <c r="G569" s="163"/>
      <c r="H569" s="162">
        <v>100000</v>
      </c>
      <c r="I569" s="163"/>
      <c r="J569" s="162">
        <v>100000</v>
      </c>
      <c r="K569" s="163"/>
      <c r="L569" s="162"/>
      <c r="M569" s="163"/>
      <c r="N569" s="162"/>
      <c r="O569" s="163"/>
      <c r="P569" s="52"/>
    </row>
    <row r="570" spans="1:16" x14ac:dyDescent="0.25">
      <c r="A570" s="37"/>
      <c r="B570" s="195">
        <v>3</v>
      </c>
      <c r="C570" s="196"/>
      <c r="D570" s="216" t="s">
        <v>38</v>
      </c>
      <c r="E570" s="216"/>
      <c r="F570" s="230">
        <f t="shared" ref="F570" si="238">F571</f>
        <v>79825.34</v>
      </c>
      <c r="G570" s="231"/>
      <c r="H570" s="230">
        <f t="shared" ref="H570" si="239">H571</f>
        <v>100000</v>
      </c>
      <c r="I570" s="231"/>
      <c r="J570" s="230">
        <f>J571</f>
        <v>100000</v>
      </c>
      <c r="K570" s="231"/>
      <c r="L570" s="230">
        <f>L571</f>
        <v>100000</v>
      </c>
      <c r="M570" s="231"/>
      <c r="N570" s="230">
        <f>N571</f>
        <v>100000</v>
      </c>
      <c r="O570" s="231"/>
      <c r="P570" s="35"/>
    </row>
    <row r="571" spans="1:16" ht="15.75" customHeight="1" x14ac:dyDescent="0.25">
      <c r="A571" s="36"/>
      <c r="B571" s="189">
        <v>37</v>
      </c>
      <c r="C571" s="190"/>
      <c r="D571" s="227" t="s">
        <v>212</v>
      </c>
      <c r="E571" s="227"/>
      <c r="F571" s="193">
        <v>79825.34</v>
      </c>
      <c r="G571" s="194"/>
      <c r="H571" s="198">
        <v>100000</v>
      </c>
      <c r="I571" s="198"/>
      <c r="J571" s="193">
        <v>100000</v>
      </c>
      <c r="K571" s="194"/>
      <c r="L571" s="198">
        <v>100000</v>
      </c>
      <c r="M571" s="198"/>
      <c r="N571" s="193">
        <v>100000</v>
      </c>
      <c r="O571" s="194"/>
      <c r="P571" s="35" t="s">
        <v>349</v>
      </c>
    </row>
    <row r="572" spans="1:16" ht="31.5" customHeight="1" x14ac:dyDescent="0.25">
      <c r="A572" s="38"/>
      <c r="B572" s="185" t="s">
        <v>229</v>
      </c>
      <c r="C572" s="186"/>
      <c r="D572" s="258" t="s">
        <v>230</v>
      </c>
      <c r="E572" s="258"/>
      <c r="F572" s="187">
        <f>F574</f>
        <v>45240.45</v>
      </c>
      <c r="G572" s="188"/>
      <c r="H572" s="187">
        <f>H574</f>
        <v>80000</v>
      </c>
      <c r="I572" s="188"/>
      <c r="J572" s="187">
        <f>J574</f>
        <v>105000</v>
      </c>
      <c r="K572" s="188"/>
      <c r="L572" s="187">
        <f>L574</f>
        <v>105000</v>
      </c>
      <c r="M572" s="188"/>
      <c r="N572" s="187">
        <f>N574</f>
        <v>105000</v>
      </c>
      <c r="O572" s="188"/>
      <c r="P572" s="35"/>
    </row>
    <row r="573" spans="1:16" ht="15" customHeight="1" x14ac:dyDescent="0.25">
      <c r="A573" s="54"/>
      <c r="B573" s="159" t="s">
        <v>110</v>
      </c>
      <c r="C573" s="160"/>
      <c r="D573" s="161" t="s">
        <v>24</v>
      </c>
      <c r="E573" s="161"/>
      <c r="F573" s="162">
        <v>45240.45</v>
      </c>
      <c r="G573" s="163"/>
      <c r="H573" s="162">
        <v>80000</v>
      </c>
      <c r="I573" s="163"/>
      <c r="J573" s="162">
        <v>105000</v>
      </c>
      <c r="K573" s="163"/>
      <c r="L573" s="162"/>
      <c r="M573" s="163"/>
      <c r="N573" s="162"/>
      <c r="O573" s="163"/>
      <c r="P573" s="52"/>
    </row>
    <row r="574" spans="1:16" x14ac:dyDescent="0.25">
      <c r="A574" s="37"/>
      <c r="B574" s="195">
        <v>3</v>
      </c>
      <c r="C574" s="196"/>
      <c r="D574" s="216" t="s">
        <v>38</v>
      </c>
      <c r="E574" s="216"/>
      <c r="F574" s="230">
        <f t="shared" ref="F574" si="240">F575+F576</f>
        <v>45240.45</v>
      </c>
      <c r="G574" s="231"/>
      <c r="H574" s="230">
        <f t="shared" ref="H574" si="241">H575+H576</f>
        <v>80000</v>
      </c>
      <c r="I574" s="231"/>
      <c r="J574" s="230">
        <f>J575+J576</f>
        <v>105000</v>
      </c>
      <c r="K574" s="231"/>
      <c r="L574" s="230">
        <f>SUM(L575:M576)</f>
        <v>105000</v>
      </c>
      <c r="M574" s="231"/>
      <c r="N574" s="230">
        <f>SUM(N575:O576)</f>
        <v>105000</v>
      </c>
      <c r="O574" s="231"/>
      <c r="P574" s="35"/>
    </row>
    <row r="575" spans="1:16" ht="26.25" customHeight="1" x14ac:dyDescent="0.25">
      <c r="A575" s="36"/>
      <c r="B575" s="189">
        <v>37</v>
      </c>
      <c r="C575" s="190"/>
      <c r="D575" s="227" t="s">
        <v>212</v>
      </c>
      <c r="E575" s="227"/>
      <c r="F575" s="193">
        <v>40144.5</v>
      </c>
      <c r="G575" s="194"/>
      <c r="H575" s="198">
        <v>75000</v>
      </c>
      <c r="I575" s="198"/>
      <c r="J575" s="193">
        <v>100000</v>
      </c>
      <c r="K575" s="194"/>
      <c r="L575" s="198">
        <v>100000</v>
      </c>
      <c r="M575" s="198"/>
      <c r="N575" s="193">
        <v>100000</v>
      </c>
      <c r="O575" s="194"/>
      <c r="P575" s="35" t="s">
        <v>359</v>
      </c>
    </row>
    <row r="576" spans="1:16" x14ac:dyDescent="0.25">
      <c r="A576" s="36"/>
      <c r="B576" s="189">
        <v>38</v>
      </c>
      <c r="C576" s="190"/>
      <c r="D576" s="227" t="s">
        <v>44</v>
      </c>
      <c r="E576" s="227"/>
      <c r="F576" s="193">
        <v>5095.95</v>
      </c>
      <c r="G576" s="194"/>
      <c r="H576" s="198">
        <v>5000</v>
      </c>
      <c r="I576" s="198"/>
      <c r="J576" s="193">
        <v>5000</v>
      </c>
      <c r="K576" s="194"/>
      <c r="L576" s="198">
        <v>5000</v>
      </c>
      <c r="M576" s="198"/>
      <c r="N576" s="193">
        <v>5000</v>
      </c>
      <c r="O576" s="194"/>
      <c r="P576" s="35" t="s">
        <v>361</v>
      </c>
    </row>
    <row r="577" spans="1:16" ht="12.75" customHeight="1" x14ac:dyDescent="0.25">
      <c r="A577" s="41"/>
      <c r="B577" s="241" t="s">
        <v>231</v>
      </c>
      <c r="C577" s="242"/>
      <c r="D577" s="243" t="s">
        <v>232</v>
      </c>
      <c r="E577" s="243"/>
      <c r="F577" s="244">
        <f>F578+F599+F616</f>
        <v>85083.520000000004</v>
      </c>
      <c r="G577" s="245"/>
      <c r="H577" s="244">
        <f>H578+H599+H616</f>
        <v>136000</v>
      </c>
      <c r="I577" s="245"/>
      <c r="J577" s="244">
        <f>J578+J599+J616</f>
        <v>1249000</v>
      </c>
      <c r="K577" s="245"/>
      <c r="L577" s="244">
        <f>L578+L599+L616</f>
        <v>1249000</v>
      </c>
      <c r="M577" s="245"/>
      <c r="N577" s="244">
        <f>N578+N599+N616</f>
        <v>1199000</v>
      </c>
      <c r="O577" s="245"/>
      <c r="P577" s="31"/>
    </row>
    <row r="578" spans="1:16" x14ac:dyDescent="0.25">
      <c r="A578" s="40"/>
      <c r="B578" s="232" t="s">
        <v>233</v>
      </c>
      <c r="C578" s="233"/>
      <c r="D578" s="234" t="s">
        <v>234</v>
      </c>
      <c r="E578" s="234"/>
      <c r="F578" s="235">
        <f>F579+F586+F591+F595</f>
        <v>31210.05</v>
      </c>
      <c r="G578" s="236"/>
      <c r="H578" s="235">
        <f>H579+H586+H591+H595</f>
        <v>45000</v>
      </c>
      <c r="I578" s="236"/>
      <c r="J578" s="235">
        <f>J579+J586+J591+J595</f>
        <v>136000</v>
      </c>
      <c r="K578" s="236"/>
      <c r="L578" s="235">
        <f>L579+L586+L591+L595</f>
        <v>136000</v>
      </c>
      <c r="M578" s="236"/>
      <c r="N578" s="235">
        <f>N579+N586+N591+N595</f>
        <v>86000</v>
      </c>
      <c r="O578" s="236"/>
      <c r="P578" s="33"/>
    </row>
    <row r="579" spans="1:16" ht="28.5" customHeight="1" x14ac:dyDescent="0.25">
      <c r="A579" s="38"/>
      <c r="B579" s="185" t="s">
        <v>235</v>
      </c>
      <c r="C579" s="186"/>
      <c r="D579" s="258" t="s">
        <v>236</v>
      </c>
      <c r="E579" s="258"/>
      <c r="F579" s="187">
        <f>F583</f>
        <v>29310.05</v>
      </c>
      <c r="G579" s="188"/>
      <c r="H579" s="187">
        <f>H583</f>
        <v>38000</v>
      </c>
      <c r="I579" s="188"/>
      <c r="J579" s="187">
        <f>J583</f>
        <v>33000</v>
      </c>
      <c r="K579" s="188"/>
      <c r="L579" s="187">
        <f>L583</f>
        <v>33000</v>
      </c>
      <c r="M579" s="188"/>
      <c r="N579" s="187">
        <f>N583</f>
        <v>33000</v>
      </c>
      <c r="O579" s="188"/>
      <c r="P579" s="35"/>
    </row>
    <row r="580" spans="1:16" x14ac:dyDescent="0.25">
      <c r="A580" s="54"/>
      <c r="B580" s="159" t="s">
        <v>110</v>
      </c>
      <c r="C580" s="160"/>
      <c r="D580" s="161" t="s">
        <v>24</v>
      </c>
      <c r="E580" s="161"/>
      <c r="F580" s="162">
        <v>29310.05</v>
      </c>
      <c r="G580" s="163"/>
      <c r="H580" s="162">
        <v>38000</v>
      </c>
      <c r="I580" s="163"/>
      <c r="J580" s="162">
        <v>33000</v>
      </c>
      <c r="K580" s="163"/>
      <c r="L580" s="162"/>
      <c r="M580" s="163"/>
      <c r="N580" s="162"/>
      <c r="O580" s="163"/>
      <c r="P580" s="52"/>
    </row>
    <row r="581" spans="1:16" ht="15.75" customHeight="1" x14ac:dyDescent="0.25">
      <c r="A581" s="54"/>
      <c r="B581" s="159" t="s">
        <v>111</v>
      </c>
      <c r="C581" s="160"/>
      <c r="D581" s="161" t="s">
        <v>26</v>
      </c>
      <c r="E581" s="161"/>
      <c r="F581" s="162"/>
      <c r="G581" s="163"/>
      <c r="H581" s="162">
        <v>0</v>
      </c>
      <c r="I581" s="163"/>
      <c r="J581" s="162">
        <v>0</v>
      </c>
      <c r="K581" s="163"/>
      <c r="L581" s="162"/>
      <c r="M581" s="163"/>
      <c r="N581" s="162"/>
      <c r="O581" s="163"/>
      <c r="P581" s="52"/>
    </row>
    <row r="582" spans="1:16" ht="18" customHeight="1" x14ac:dyDescent="0.25">
      <c r="A582" s="54"/>
      <c r="B582" s="159" t="s">
        <v>151</v>
      </c>
      <c r="C582" s="160"/>
      <c r="D582" s="161" t="s">
        <v>33</v>
      </c>
      <c r="E582" s="161"/>
      <c r="F582" s="162"/>
      <c r="G582" s="163"/>
      <c r="H582" s="162">
        <v>0</v>
      </c>
      <c r="I582" s="163"/>
      <c r="J582" s="162">
        <v>0</v>
      </c>
      <c r="K582" s="163"/>
      <c r="L582" s="162"/>
      <c r="M582" s="163"/>
      <c r="N582" s="162"/>
      <c r="O582" s="163"/>
      <c r="P582" s="52"/>
    </row>
    <row r="583" spans="1:16" ht="16.5" customHeight="1" x14ac:dyDescent="0.25">
      <c r="A583" s="37"/>
      <c r="B583" s="195">
        <v>3</v>
      </c>
      <c r="C583" s="196"/>
      <c r="D583" s="216" t="s">
        <v>38</v>
      </c>
      <c r="E583" s="216"/>
      <c r="F583" s="230">
        <f t="shared" ref="F583" si="242">F584+F585</f>
        <v>29310.05</v>
      </c>
      <c r="G583" s="231"/>
      <c r="H583" s="230">
        <f t="shared" ref="H583" si="243">H584+H585</f>
        <v>38000</v>
      </c>
      <c r="I583" s="231"/>
      <c r="J583" s="230">
        <f>J584+J585</f>
        <v>33000</v>
      </c>
      <c r="K583" s="231"/>
      <c r="L583" s="230">
        <v>33000</v>
      </c>
      <c r="M583" s="231"/>
      <c r="N583" s="230">
        <v>33000</v>
      </c>
      <c r="O583" s="231"/>
      <c r="P583" s="35"/>
    </row>
    <row r="584" spans="1:16" x14ac:dyDescent="0.25">
      <c r="A584" s="36"/>
      <c r="B584" s="189">
        <v>32</v>
      </c>
      <c r="C584" s="190"/>
      <c r="D584" s="227" t="s">
        <v>40</v>
      </c>
      <c r="E584" s="227"/>
      <c r="F584" s="193">
        <v>5912.5</v>
      </c>
      <c r="G584" s="194"/>
      <c r="H584" s="198">
        <v>6000</v>
      </c>
      <c r="I584" s="198"/>
      <c r="J584" s="193">
        <v>6000</v>
      </c>
      <c r="K584" s="194"/>
      <c r="L584" s="198">
        <v>6000</v>
      </c>
      <c r="M584" s="198"/>
      <c r="N584" s="193">
        <v>6000</v>
      </c>
      <c r="O584" s="194"/>
      <c r="P584" s="35" t="s">
        <v>362</v>
      </c>
    </row>
    <row r="585" spans="1:16" x14ac:dyDescent="0.25">
      <c r="A585" s="36"/>
      <c r="B585" s="189">
        <v>38</v>
      </c>
      <c r="C585" s="190"/>
      <c r="D585" s="227" t="s">
        <v>44</v>
      </c>
      <c r="E585" s="227"/>
      <c r="F585" s="193">
        <v>23397.55</v>
      </c>
      <c r="G585" s="194"/>
      <c r="H585" s="198">
        <v>32000</v>
      </c>
      <c r="I585" s="198"/>
      <c r="J585" s="193">
        <v>27000</v>
      </c>
      <c r="K585" s="194"/>
      <c r="L585" s="198">
        <v>27000</v>
      </c>
      <c r="M585" s="198"/>
      <c r="N585" s="193">
        <v>27000</v>
      </c>
      <c r="O585" s="194"/>
      <c r="P585" s="35" t="s">
        <v>362</v>
      </c>
    </row>
    <row r="586" spans="1:16" ht="28.5" customHeight="1" x14ac:dyDescent="0.25">
      <c r="A586" s="38"/>
      <c r="B586" s="185" t="s">
        <v>237</v>
      </c>
      <c r="C586" s="186"/>
      <c r="D586" s="258" t="s">
        <v>238</v>
      </c>
      <c r="E586" s="258"/>
      <c r="F586" s="187">
        <f>F589</f>
        <v>1900</v>
      </c>
      <c r="G586" s="188"/>
      <c r="H586" s="187">
        <f>H589</f>
        <v>2000</v>
      </c>
      <c r="I586" s="188"/>
      <c r="J586" s="187">
        <f>J589</f>
        <v>2000</v>
      </c>
      <c r="K586" s="188"/>
      <c r="L586" s="187">
        <f>L589</f>
        <v>2000</v>
      </c>
      <c r="M586" s="188"/>
      <c r="N586" s="187">
        <f>N589</f>
        <v>2000</v>
      </c>
      <c r="O586" s="188"/>
      <c r="P586" s="35"/>
    </row>
    <row r="587" spans="1:16" ht="18" customHeight="1" x14ac:dyDescent="0.25">
      <c r="A587" s="54"/>
      <c r="B587" s="159" t="s">
        <v>110</v>
      </c>
      <c r="C587" s="160"/>
      <c r="D587" s="161" t="s">
        <v>24</v>
      </c>
      <c r="E587" s="161"/>
      <c r="F587" s="162">
        <v>1900</v>
      </c>
      <c r="G587" s="163"/>
      <c r="H587" s="162">
        <v>2000</v>
      </c>
      <c r="I587" s="163"/>
      <c r="J587" s="162">
        <v>2000</v>
      </c>
      <c r="K587" s="163"/>
      <c r="L587" s="162"/>
      <c r="M587" s="163"/>
      <c r="N587" s="162"/>
      <c r="O587" s="163"/>
      <c r="P587" s="52"/>
    </row>
    <row r="588" spans="1:16" x14ac:dyDescent="0.25">
      <c r="A588" s="54"/>
      <c r="B588" s="159" t="s">
        <v>111</v>
      </c>
      <c r="C588" s="160"/>
      <c r="D588" s="161" t="s">
        <v>26</v>
      </c>
      <c r="E588" s="161"/>
      <c r="F588" s="162"/>
      <c r="G588" s="163"/>
      <c r="H588" s="162">
        <v>0</v>
      </c>
      <c r="I588" s="163"/>
      <c r="J588" s="162">
        <v>0</v>
      </c>
      <c r="K588" s="163"/>
      <c r="L588" s="162"/>
      <c r="M588" s="163"/>
      <c r="N588" s="162"/>
      <c r="O588" s="163"/>
      <c r="P588" s="52"/>
    </row>
    <row r="589" spans="1:16" ht="15.75" customHeight="1" x14ac:dyDescent="0.25">
      <c r="A589" s="37"/>
      <c r="B589" s="195">
        <v>3</v>
      </c>
      <c r="C589" s="196"/>
      <c r="D589" s="216" t="s">
        <v>38</v>
      </c>
      <c r="E589" s="216"/>
      <c r="F589" s="230">
        <f t="shared" ref="F589" si="244">F590</f>
        <v>1900</v>
      </c>
      <c r="G589" s="231"/>
      <c r="H589" s="230">
        <f t="shared" ref="H589" si="245">H590</f>
        <v>2000</v>
      </c>
      <c r="I589" s="231"/>
      <c r="J589" s="230">
        <f>J590</f>
        <v>2000</v>
      </c>
      <c r="K589" s="231"/>
      <c r="L589" s="230">
        <f>L590</f>
        <v>2000</v>
      </c>
      <c r="M589" s="231"/>
      <c r="N589" s="230">
        <f>N590</f>
        <v>2000</v>
      </c>
      <c r="O589" s="231"/>
      <c r="P589" s="35"/>
    </row>
    <row r="590" spans="1:16" ht="15" customHeight="1" x14ac:dyDescent="0.25">
      <c r="A590" s="36"/>
      <c r="B590" s="189">
        <v>38</v>
      </c>
      <c r="C590" s="190"/>
      <c r="D590" s="227" t="s">
        <v>44</v>
      </c>
      <c r="E590" s="227"/>
      <c r="F590" s="193">
        <v>1900</v>
      </c>
      <c r="G590" s="194"/>
      <c r="H590" s="198">
        <v>2000</v>
      </c>
      <c r="I590" s="198"/>
      <c r="J590" s="193">
        <v>2000</v>
      </c>
      <c r="K590" s="194"/>
      <c r="L590" s="198">
        <v>2000</v>
      </c>
      <c r="M590" s="198"/>
      <c r="N590" s="193">
        <v>2000</v>
      </c>
      <c r="O590" s="194"/>
      <c r="P590" s="35" t="s">
        <v>362</v>
      </c>
    </row>
    <row r="591" spans="1:16" ht="29.25" customHeight="1" x14ac:dyDescent="0.25">
      <c r="A591" s="38"/>
      <c r="B591" s="185" t="s">
        <v>239</v>
      </c>
      <c r="C591" s="186"/>
      <c r="D591" s="258" t="s">
        <v>240</v>
      </c>
      <c r="E591" s="258"/>
      <c r="F591" s="187">
        <f>F593</f>
        <v>0</v>
      </c>
      <c r="G591" s="188"/>
      <c r="H591" s="187">
        <f>H593</f>
        <v>5000</v>
      </c>
      <c r="I591" s="188"/>
      <c r="J591" s="187">
        <f>J593</f>
        <v>1000</v>
      </c>
      <c r="K591" s="188"/>
      <c r="L591" s="187">
        <f>L593</f>
        <v>1000</v>
      </c>
      <c r="M591" s="188"/>
      <c r="N591" s="187">
        <f>N593</f>
        <v>1000</v>
      </c>
      <c r="O591" s="188"/>
      <c r="P591" s="35"/>
    </row>
    <row r="592" spans="1:16" ht="18" customHeight="1" x14ac:dyDescent="0.25">
      <c r="A592" s="54"/>
      <c r="B592" s="159" t="s">
        <v>110</v>
      </c>
      <c r="C592" s="160"/>
      <c r="D592" s="161" t="s">
        <v>24</v>
      </c>
      <c r="E592" s="161"/>
      <c r="F592" s="162"/>
      <c r="G592" s="163"/>
      <c r="H592" s="162">
        <v>5000</v>
      </c>
      <c r="I592" s="163"/>
      <c r="J592" s="162">
        <v>1000</v>
      </c>
      <c r="K592" s="163"/>
      <c r="L592" s="162"/>
      <c r="M592" s="163"/>
      <c r="N592" s="162"/>
      <c r="O592" s="163"/>
      <c r="P592" s="52"/>
    </row>
    <row r="593" spans="1:16" ht="20.25" customHeight="1" x14ac:dyDescent="0.25">
      <c r="A593" s="37"/>
      <c r="B593" s="195">
        <v>3</v>
      </c>
      <c r="C593" s="196"/>
      <c r="D593" s="216" t="s">
        <v>38</v>
      </c>
      <c r="E593" s="216"/>
      <c r="F593" s="230">
        <f t="shared" ref="F593" si="246">F594</f>
        <v>0</v>
      </c>
      <c r="G593" s="231"/>
      <c r="H593" s="230">
        <f t="shared" ref="H593" si="247">H594</f>
        <v>5000</v>
      </c>
      <c r="I593" s="231"/>
      <c r="J593" s="230">
        <f>J594</f>
        <v>1000</v>
      </c>
      <c r="K593" s="231"/>
      <c r="L593" s="230">
        <f>L594</f>
        <v>1000</v>
      </c>
      <c r="M593" s="231"/>
      <c r="N593" s="230">
        <f>N594</f>
        <v>1000</v>
      </c>
      <c r="O593" s="231"/>
      <c r="P593" s="35"/>
    </row>
    <row r="594" spans="1:16" ht="20.25" customHeight="1" x14ac:dyDescent="0.25">
      <c r="A594" s="36"/>
      <c r="B594" s="189">
        <v>38</v>
      </c>
      <c r="C594" s="190"/>
      <c r="D594" s="227" t="s">
        <v>44</v>
      </c>
      <c r="E594" s="227"/>
      <c r="F594" s="193">
        <v>0</v>
      </c>
      <c r="G594" s="194"/>
      <c r="H594" s="198">
        <v>5000</v>
      </c>
      <c r="I594" s="198"/>
      <c r="J594" s="193">
        <v>1000</v>
      </c>
      <c r="K594" s="194"/>
      <c r="L594" s="198">
        <v>1000</v>
      </c>
      <c r="M594" s="198"/>
      <c r="N594" s="193">
        <v>1000</v>
      </c>
      <c r="O594" s="194"/>
      <c r="P594" s="35" t="s">
        <v>379</v>
      </c>
    </row>
    <row r="595" spans="1:16" ht="42" customHeight="1" x14ac:dyDescent="0.25">
      <c r="A595" s="38"/>
      <c r="B595" s="185" t="s">
        <v>241</v>
      </c>
      <c r="C595" s="186"/>
      <c r="D595" s="258" t="s">
        <v>242</v>
      </c>
      <c r="E595" s="258"/>
      <c r="F595" s="187">
        <f>F597</f>
        <v>0</v>
      </c>
      <c r="G595" s="188"/>
      <c r="H595" s="187">
        <f>H597</f>
        <v>0</v>
      </c>
      <c r="I595" s="188"/>
      <c r="J595" s="187">
        <f>J597</f>
        <v>100000</v>
      </c>
      <c r="K595" s="188"/>
      <c r="L595" s="187">
        <f>L597</f>
        <v>100000</v>
      </c>
      <c r="M595" s="188"/>
      <c r="N595" s="187">
        <f>N597</f>
        <v>50000</v>
      </c>
      <c r="O595" s="188"/>
      <c r="P595" s="35"/>
    </row>
    <row r="596" spans="1:16" ht="27.75" customHeight="1" x14ac:dyDescent="0.25">
      <c r="A596" s="54"/>
      <c r="B596" s="159" t="s">
        <v>111</v>
      </c>
      <c r="C596" s="160"/>
      <c r="D596" s="161" t="s">
        <v>26</v>
      </c>
      <c r="E596" s="161"/>
      <c r="F596" s="162"/>
      <c r="G596" s="163"/>
      <c r="H596" s="162">
        <v>0</v>
      </c>
      <c r="I596" s="163"/>
      <c r="J596" s="162">
        <v>100000</v>
      </c>
      <c r="K596" s="163"/>
      <c r="L596" s="162"/>
      <c r="M596" s="163"/>
      <c r="N596" s="162"/>
      <c r="O596" s="163"/>
      <c r="P596" s="52"/>
    </row>
    <row r="597" spans="1:16" ht="29.25" customHeight="1" x14ac:dyDescent="0.25">
      <c r="A597" s="37"/>
      <c r="B597" s="195">
        <v>4</v>
      </c>
      <c r="C597" s="196"/>
      <c r="D597" s="216" t="s">
        <v>45</v>
      </c>
      <c r="E597" s="216"/>
      <c r="F597" s="230">
        <f t="shared" ref="F597" si="248">F598</f>
        <v>0</v>
      </c>
      <c r="G597" s="231"/>
      <c r="H597" s="230">
        <f t="shared" ref="H597" si="249">H598</f>
        <v>0</v>
      </c>
      <c r="I597" s="231"/>
      <c r="J597" s="230">
        <f>J598</f>
        <v>100000</v>
      </c>
      <c r="K597" s="231"/>
      <c r="L597" s="230">
        <f>L598</f>
        <v>100000</v>
      </c>
      <c r="M597" s="231"/>
      <c r="N597" s="230">
        <f>N598</f>
        <v>50000</v>
      </c>
      <c r="O597" s="231"/>
      <c r="P597" s="35"/>
    </row>
    <row r="598" spans="1:16" ht="26.25" customHeight="1" x14ac:dyDescent="0.25">
      <c r="A598" s="36"/>
      <c r="B598" s="189">
        <v>42</v>
      </c>
      <c r="C598" s="190"/>
      <c r="D598" s="227" t="s">
        <v>50</v>
      </c>
      <c r="E598" s="227"/>
      <c r="F598" s="193">
        <v>0</v>
      </c>
      <c r="G598" s="194"/>
      <c r="H598" s="198">
        <v>0</v>
      </c>
      <c r="I598" s="198"/>
      <c r="J598" s="193">
        <v>100000</v>
      </c>
      <c r="K598" s="194"/>
      <c r="L598" s="198">
        <v>100000</v>
      </c>
      <c r="M598" s="198"/>
      <c r="N598" s="193">
        <v>50000</v>
      </c>
      <c r="O598" s="194"/>
      <c r="P598" s="35" t="s">
        <v>362</v>
      </c>
    </row>
    <row r="599" spans="1:16" ht="17.25" customHeight="1" x14ac:dyDescent="0.25">
      <c r="A599" s="40"/>
      <c r="B599" s="232" t="s">
        <v>243</v>
      </c>
      <c r="C599" s="233"/>
      <c r="D599" s="234" t="s">
        <v>244</v>
      </c>
      <c r="E599" s="234"/>
      <c r="F599" s="235">
        <f>F600+F610</f>
        <v>46014.92</v>
      </c>
      <c r="G599" s="236"/>
      <c r="H599" s="235">
        <f>H600+H610</f>
        <v>38000</v>
      </c>
      <c r="I599" s="236"/>
      <c r="J599" s="235">
        <f>J600+J610</f>
        <v>1063000</v>
      </c>
      <c r="K599" s="236"/>
      <c r="L599" s="235">
        <f>L600+L610</f>
        <v>1063000</v>
      </c>
      <c r="M599" s="236"/>
      <c r="N599" s="235">
        <f>N600+N610</f>
        <v>1063000</v>
      </c>
      <c r="O599" s="236"/>
      <c r="P599" s="33"/>
    </row>
    <row r="600" spans="1:16" ht="28.5" customHeight="1" x14ac:dyDescent="0.25">
      <c r="A600" s="38"/>
      <c r="B600" s="185" t="s">
        <v>245</v>
      </c>
      <c r="C600" s="186"/>
      <c r="D600" s="258" t="s">
        <v>246</v>
      </c>
      <c r="E600" s="258"/>
      <c r="F600" s="187">
        <f>F604+F607</f>
        <v>46014.92</v>
      </c>
      <c r="G600" s="188"/>
      <c r="H600" s="187">
        <f>H604+H607</f>
        <v>38000</v>
      </c>
      <c r="I600" s="188"/>
      <c r="J600" s="187">
        <f>J604+J607</f>
        <v>63000</v>
      </c>
      <c r="K600" s="188"/>
      <c r="L600" s="187">
        <f>L604+L607</f>
        <v>63000</v>
      </c>
      <c r="M600" s="188"/>
      <c r="N600" s="187">
        <f>N604+N607</f>
        <v>63000</v>
      </c>
      <c r="O600" s="188"/>
      <c r="P600" s="35"/>
    </row>
    <row r="601" spans="1:16" ht="18.75" customHeight="1" x14ac:dyDescent="0.25">
      <c r="A601" s="54"/>
      <c r="B601" s="159" t="s">
        <v>110</v>
      </c>
      <c r="C601" s="160"/>
      <c r="D601" s="161" t="s">
        <v>24</v>
      </c>
      <c r="E601" s="161"/>
      <c r="F601" s="162">
        <v>11142.66</v>
      </c>
      <c r="G601" s="163"/>
      <c r="H601" s="162">
        <v>18000</v>
      </c>
      <c r="I601" s="163"/>
      <c r="J601" s="162">
        <v>63000</v>
      </c>
      <c r="K601" s="163"/>
      <c r="L601" s="162"/>
      <c r="M601" s="163"/>
      <c r="N601" s="162"/>
      <c r="O601" s="163"/>
      <c r="P601" s="52"/>
    </row>
    <row r="602" spans="1:16" ht="23.25" customHeight="1" x14ac:dyDescent="0.25">
      <c r="A602" s="54"/>
      <c r="B602" s="159" t="s">
        <v>111</v>
      </c>
      <c r="C602" s="160"/>
      <c r="D602" s="161" t="s">
        <v>26</v>
      </c>
      <c r="E602" s="161"/>
      <c r="F602" s="162"/>
      <c r="G602" s="163"/>
      <c r="H602" s="162">
        <v>20000</v>
      </c>
      <c r="I602" s="163"/>
      <c r="J602" s="162">
        <v>0</v>
      </c>
      <c r="K602" s="163"/>
      <c r="L602" s="162"/>
      <c r="M602" s="163"/>
      <c r="N602" s="162"/>
      <c r="O602" s="163"/>
      <c r="P602" s="52"/>
    </row>
    <row r="603" spans="1:16" ht="23.25" customHeight="1" x14ac:dyDescent="0.25">
      <c r="A603" s="54"/>
      <c r="B603" s="159" t="s">
        <v>144</v>
      </c>
      <c r="C603" s="160"/>
      <c r="D603" s="161" t="s">
        <v>27</v>
      </c>
      <c r="E603" s="161"/>
      <c r="F603" s="162">
        <v>34872.26</v>
      </c>
      <c r="G603" s="163"/>
      <c r="H603" s="162">
        <v>0</v>
      </c>
      <c r="I603" s="163"/>
      <c r="J603" s="47"/>
      <c r="K603" s="48"/>
      <c r="L603" s="47"/>
      <c r="M603" s="48"/>
      <c r="N603" s="47"/>
      <c r="O603" s="48"/>
      <c r="P603" s="52"/>
    </row>
    <row r="604" spans="1:16" ht="19.5" customHeight="1" x14ac:dyDescent="0.25">
      <c r="A604" s="36"/>
      <c r="B604" s="191">
        <v>3</v>
      </c>
      <c r="C604" s="192"/>
      <c r="D604" s="227" t="s">
        <v>38</v>
      </c>
      <c r="E604" s="227"/>
      <c r="F604" s="193">
        <f t="shared" ref="F604" si="250">SUM(F605:G606)</f>
        <v>11142.66</v>
      </c>
      <c r="G604" s="194"/>
      <c r="H604" s="193">
        <f t="shared" ref="H604" si="251">SUM(H605:I606)</f>
        <v>18000</v>
      </c>
      <c r="I604" s="194"/>
      <c r="J604" s="193">
        <f>SUM(J605:K606)</f>
        <v>13000</v>
      </c>
      <c r="K604" s="194"/>
      <c r="L604" s="193">
        <f>SUM(L605:M606)</f>
        <v>13000</v>
      </c>
      <c r="M604" s="194"/>
      <c r="N604" s="193">
        <f>SUM(N605:O606)</f>
        <v>13000</v>
      </c>
      <c r="O604" s="194"/>
      <c r="P604" s="35"/>
    </row>
    <row r="605" spans="1:16" ht="19.5" customHeight="1" x14ac:dyDescent="0.25">
      <c r="A605" s="37"/>
      <c r="B605" s="189">
        <v>32</v>
      </c>
      <c r="C605" s="190"/>
      <c r="D605" s="227" t="s">
        <v>40</v>
      </c>
      <c r="E605" s="227"/>
      <c r="F605" s="219">
        <v>0</v>
      </c>
      <c r="G605" s="220"/>
      <c r="H605" s="219">
        <v>0</v>
      </c>
      <c r="I605" s="220"/>
      <c r="J605" s="219">
        <v>0</v>
      </c>
      <c r="K605" s="220"/>
      <c r="L605" s="219">
        <v>0</v>
      </c>
      <c r="M605" s="220"/>
      <c r="N605" s="219">
        <v>0</v>
      </c>
      <c r="O605" s="220"/>
      <c r="P605" s="35" t="s">
        <v>363</v>
      </c>
    </row>
    <row r="606" spans="1:16" x14ac:dyDescent="0.25">
      <c r="A606" s="36"/>
      <c r="B606" s="189">
        <v>38</v>
      </c>
      <c r="C606" s="190"/>
      <c r="D606" s="227" t="s">
        <v>44</v>
      </c>
      <c r="E606" s="227"/>
      <c r="F606" s="193">
        <v>11142.66</v>
      </c>
      <c r="G606" s="194"/>
      <c r="H606" s="198">
        <v>18000</v>
      </c>
      <c r="I606" s="198"/>
      <c r="J606" s="193">
        <v>13000</v>
      </c>
      <c r="K606" s="194"/>
      <c r="L606" s="198">
        <v>13000</v>
      </c>
      <c r="M606" s="198"/>
      <c r="N606" s="193">
        <v>13000</v>
      </c>
      <c r="O606" s="194"/>
      <c r="P606" s="35" t="s">
        <v>363</v>
      </c>
    </row>
    <row r="607" spans="1:16" ht="30" customHeight="1" x14ac:dyDescent="0.25">
      <c r="A607" s="37"/>
      <c r="B607" s="195">
        <v>4</v>
      </c>
      <c r="C607" s="196"/>
      <c r="D607" s="216" t="s">
        <v>45</v>
      </c>
      <c r="E607" s="216"/>
      <c r="F607" s="193">
        <f>F609+F608</f>
        <v>34872.26</v>
      </c>
      <c r="G607" s="194"/>
      <c r="H607" s="193">
        <f t="shared" ref="H607" si="252">H609+H608</f>
        <v>20000</v>
      </c>
      <c r="I607" s="194"/>
      <c r="J607" s="193">
        <f t="shared" ref="J607" si="253">J609+J608</f>
        <v>50000</v>
      </c>
      <c r="K607" s="194"/>
      <c r="L607" s="193">
        <f t="shared" ref="L607" si="254">L609+L608</f>
        <v>50000</v>
      </c>
      <c r="M607" s="194"/>
      <c r="N607" s="193">
        <f t="shared" ref="N607" si="255">N609+N608</f>
        <v>50000</v>
      </c>
      <c r="O607" s="194"/>
      <c r="P607" s="35"/>
    </row>
    <row r="608" spans="1:16" ht="30" customHeight="1" x14ac:dyDescent="0.25">
      <c r="A608" s="37"/>
      <c r="B608" s="189">
        <v>42</v>
      </c>
      <c r="C608" s="190"/>
      <c r="D608" s="227" t="s">
        <v>50</v>
      </c>
      <c r="E608" s="227"/>
      <c r="F608" s="219">
        <v>0</v>
      </c>
      <c r="G608" s="220"/>
      <c r="H608" s="219">
        <v>20000</v>
      </c>
      <c r="I608" s="220"/>
      <c r="J608" s="219">
        <v>0</v>
      </c>
      <c r="K608" s="220"/>
      <c r="L608" s="219">
        <v>0</v>
      </c>
      <c r="M608" s="220"/>
      <c r="N608" s="219">
        <v>0</v>
      </c>
      <c r="O608" s="220"/>
      <c r="P608" s="43" t="s">
        <v>363</v>
      </c>
    </row>
    <row r="609" spans="1:16" ht="30" customHeight="1" x14ac:dyDescent="0.25">
      <c r="A609" s="36"/>
      <c r="B609" s="189">
        <v>45</v>
      </c>
      <c r="C609" s="190"/>
      <c r="D609" s="227" t="s">
        <v>129</v>
      </c>
      <c r="E609" s="227"/>
      <c r="F609" s="193">
        <v>34872.26</v>
      </c>
      <c r="G609" s="194"/>
      <c r="H609" s="198">
        <v>0</v>
      </c>
      <c r="I609" s="198"/>
      <c r="J609" s="193">
        <v>50000</v>
      </c>
      <c r="K609" s="194"/>
      <c r="L609" s="198">
        <v>50000</v>
      </c>
      <c r="M609" s="198"/>
      <c r="N609" s="193">
        <v>50000</v>
      </c>
      <c r="O609" s="194"/>
      <c r="P609" s="35" t="s">
        <v>363</v>
      </c>
    </row>
    <row r="610" spans="1:16" ht="42" customHeight="1" x14ac:dyDescent="0.25">
      <c r="A610" s="38"/>
      <c r="B610" s="185" t="s">
        <v>247</v>
      </c>
      <c r="C610" s="186"/>
      <c r="D610" s="258" t="s">
        <v>248</v>
      </c>
      <c r="E610" s="258"/>
      <c r="F610" s="187">
        <f>F614</f>
        <v>0</v>
      </c>
      <c r="G610" s="188"/>
      <c r="H610" s="187">
        <f>H614</f>
        <v>0</v>
      </c>
      <c r="I610" s="188"/>
      <c r="J610" s="187">
        <f>J614</f>
        <v>1000000</v>
      </c>
      <c r="K610" s="188"/>
      <c r="L610" s="187">
        <f>L614</f>
        <v>1000000</v>
      </c>
      <c r="M610" s="188"/>
      <c r="N610" s="187">
        <f>N614</f>
        <v>1000000</v>
      </c>
      <c r="O610" s="188"/>
      <c r="P610" s="35"/>
    </row>
    <row r="611" spans="1:16" x14ac:dyDescent="0.25">
      <c r="A611" s="51"/>
      <c r="B611" s="159" t="s">
        <v>112</v>
      </c>
      <c r="C611" s="160"/>
      <c r="D611" s="161" t="s">
        <v>29</v>
      </c>
      <c r="E611" s="161"/>
      <c r="F611" s="162"/>
      <c r="G611" s="163"/>
      <c r="H611" s="197">
        <v>0</v>
      </c>
      <c r="I611" s="197"/>
      <c r="J611" s="162">
        <v>0</v>
      </c>
      <c r="K611" s="163"/>
      <c r="L611" s="197"/>
      <c r="M611" s="197"/>
      <c r="N611" s="162"/>
      <c r="O611" s="163"/>
      <c r="P611" s="52"/>
    </row>
    <row r="612" spans="1:16" ht="18" customHeight="1" x14ac:dyDescent="0.25">
      <c r="A612" s="54"/>
      <c r="B612" s="159" t="s">
        <v>144</v>
      </c>
      <c r="C612" s="160"/>
      <c r="D612" s="161" t="s">
        <v>27</v>
      </c>
      <c r="E612" s="161"/>
      <c r="F612" s="162"/>
      <c r="G612" s="163"/>
      <c r="H612" s="162">
        <v>0</v>
      </c>
      <c r="I612" s="163"/>
      <c r="J612" s="162">
        <v>0</v>
      </c>
      <c r="K612" s="163"/>
      <c r="L612" s="162"/>
      <c r="M612" s="163"/>
      <c r="N612" s="162"/>
      <c r="O612" s="163"/>
      <c r="P612" s="52"/>
    </row>
    <row r="613" spans="1:16" ht="18" customHeight="1" x14ac:dyDescent="0.25">
      <c r="A613" s="54"/>
      <c r="B613" s="159" t="s">
        <v>383</v>
      </c>
      <c r="C613" s="160"/>
      <c r="D613" s="159" t="s">
        <v>94</v>
      </c>
      <c r="E613" s="160"/>
      <c r="F613" s="162"/>
      <c r="G613" s="163"/>
      <c r="H613" s="162">
        <v>0</v>
      </c>
      <c r="I613" s="163"/>
      <c r="J613" s="162">
        <v>1000000</v>
      </c>
      <c r="K613" s="163"/>
      <c r="L613" s="47"/>
      <c r="M613" s="48"/>
      <c r="N613" s="47"/>
      <c r="O613" s="48"/>
      <c r="P613" s="52"/>
    </row>
    <row r="614" spans="1:16" ht="26.25" customHeight="1" x14ac:dyDescent="0.25">
      <c r="A614" s="37"/>
      <c r="B614" s="195">
        <v>4</v>
      </c>
      <c r="C614" s="196"/>
      <c r="D614" s="216" t="s">
        <v>45</v>
      </c>
      <c r="E614" s="216"/>
      <c r="F614" s="230">
        <f t="shared" ref="F614" si="256">F615</f>
        <v>0</v>
      </c>
      <c r="G614" s="231"/>
      <c r="H614" s="230">
        <f t="shared" ref="H614" si="257">H615</f>
        <v>0</v>
      </c>
      <c r="I614" s="231"/>
      <c r="J614" s="230">
        <f>J615</f>
        <v>1000000</v>
      </c>
      <c r="K614" s="231"/>
      <c r="L614" s="230">
        <f>L615</f>
        <v>1000000</v>
      </c>
      <c r="M614" s="231"/>
      <c r="N614" s="230">
        <f>N615</f>
        <v>1000000</v>
      </c>
      <c r="O614" s="231"/>
      <c r="P614" s="35"/>
    </row>
    <row r="615" spans="1:16" ht="27.75" customHeight="1" x14ac:dyDescent="0.25">
      <c r="A615" s="36"/>
      <c r="B615" s="189">
        <v>42</v>
      </c>
      <c r="C615" s="190"/>
      <c r="D615" s="227" t="s">
        <v>50</v>
      </c>
      <c r="E615" s="227"/>
      <c r="F615" s="193">
        <v>0</v>
      </c>
      <c r="G615" s="194"/>
      <c r="H615" s="198">
        <v>0</v>
      </c>
      <c r="I615" s="198"/>
      <c r="J615" s="193">
        <v>1000000</v>
      </c>
      <c r="K615" s="194"/>
      <c r="L615" s="198">
        <v>1000000</v>
      </c>
      <c r="M615" s="198"/>
      <c r="N615" s="193">
        <v>1000000</v>
      </c>
      <c r="O615" s="194"/>
      <c r="P615" s="35" t="s">
        <v>363</v>
      </c>
    </row>
    <row r="616" spans="1:16" x14ac:dyDescent="0.25">
      <c r="A616" s="40"/>
      <c r="B616" s="232" t="s">
        <v>249</v>
      </c>
      <c r="C616" s="233"/>
      <c r="D616" s="234" t="s">
        <v>250</v>
      </c>
      <c r="E616" s="234"/>
      <c r="F616" s="235">
        <f>F617</f>
        <v>7858.55</v>
      </c>
      <c r="G616" s="236"/>
      <c r="H616" s="235">
        <f>H617</f>
        <v>53000</v>
      </c>
      <c r="I616" s="236"/>
      <c r="J616" s="235">
        <f>J617</f>
        <v>50000</v>
      </c>
      <c r="K616" s="236"/>
      <c r="L616" s="235">
        <f>L617</f>
        <v>50000</v>
      </c>
      <c r="M616" s="236"/>
      <c r="N616" s="235">
        <f>N617</f>
        <v>50000</v>
      </c>
      <c r="O616" s="236"/>
      <c r="P616" s="33"/>
    </row>
    <row r="617" spans="1:16" ht="31.5" customHeight="1" x14ac:dyDescent="0.25">
      <c r="A617" s="38"/>
      <c r="B617" s="185" t="s">
        <v>251</v>
      </c>
      <c r="C617" s="186"/>
      <c r="D617" s="258" t="s">
        <v>252</v>
      </c>
      <c r="E617" s="258"/>
      <c r="F617" s="187">
        <f>F621</f>
        <v>7858.55</v>
      </c>
      <c r="G617" s="188"/>
      <c r="H617" s="187">
        <f>H621</f>
        <v>53000</v>
      </c>
      <c r="I617" s="188"/>
      <c r="J617" s="187">
        <f>J621</f>
        <v>50000</v>
      </c>
      <c r="K617" s="188"/>
      <c r="L617" s="187">
        <f>L621</f>
        <v>50000</v>
      </c>
      <c r="M617" s="188"/>
      <c r="N617" s="187">
        <f>N621</f>
        <v>50000</v>
      </c>
      <c r="O617" s="188"/>
      <c r="P617" s="35"/>
    </row>
    <row r="618" spans="1:16" x14ac:dyDescent="0.25">
      <c r="A618" s="54"/>
      <c r="B618" s="159" t="s">
        <v>110</v>
      </c>
      <c r="C618" s="160"/>
      <c r="D618" s="161" t="s">
        <v>24</v>
      </c>
      <c r="E618" s="161"/>
      <c r="F618" s="162">
        <v>7858.55</v>
      </c>
      <c r="G618" s="163"/>
      <c r="H618" s="162">
        <v>53000</v>
      </c>
      <c r="I618" s="163"/>
      <c r="J618" s="162">
        <v>50000</v>
      </c>
      <c r="K618" s="163"/>
      <c r="L618" s="162"/>
      <c r="M618" s="163"/>
      <c r="N618" s="162"/>
      <c r="O618" s="163"/>
      <c r="P618" s="52"/>
    </row>
    <row r="619" spans="1:16" x14ac:dyDescent="0.25">
      <c r="A619" s="54"/>
      <c r="B619" s="159" t="s">
        <v>111</v>
      </c>
      <c r="C619" s="160"/>
      <c r="D619" s="161" t="s">
        <v>26</v>
      </c>
      <c r="E619" s="161"/>
      <c r="F619" s="162"/>
      <c r="G619" s="163"/>
      <c r="H619" s="162">
        <v>0</v>
      </c>
      <c r="I619" s="163"/>
      <c r="J619" s="162">
        <v>0</v>
      </c>
      <c r="K619" s="163"/>
      <c r="L619" s="162"/>
      <c r="M619" s="163"/>
      <c r="N619" s="162"/>
      <c r="O619" s="163"/>
      <c r="P619" s="52"/>
    </row>
    <row r="620" spans="1:16" x14ac:dyDescent="0.25">
      <c r="A620" s="54"/>
      <c r="B620" s="159" t="s">
        <v>151</v>
      </c>
      <c r="C620" s="160"/>
      <c r="D620" s="161" t="s">
        <v>33</v>
      </c>
      <c r="E620" s="161"/>
      <c r="F620" s="162"/>
      <c r="G620" s="163"/>
      <c r="H620" s="162">
        <v>0</v>
      </c>
      <c r="I620" s="163"/>
      <c r="J620" s="162">
        <v>0</v>
      </c>
      <c r="K620" s="163"/>
      <c r="L620" s="162"/>
      <c r="M620" s="163"/>
      <c r="N620" s="162"/>
      <c r="O620" s="163"/>
      <c r="P620" s="52"/>
    </row>
    <row r="621" spans="1:16" ht="18.75" customHeight="1" x14ac:dyDescent="0.25">
      <c r="A621" s="37"/>
      <c r="B621" s="195">
        <v>3</v>
      </c>
      <c r="C621" s="196"/>
      <c r="D621" s="216" t="s">
        <v>38</v>
      </c>
      <c r="E621" s="216"/>
      <c r="F621" s="230">
        <f t="shared" ref="F621" si="258">F622</f>
        <v>7858.55</v>
      </c>
      <c r="G621" s="231"/>
      <c r="H621" s="230">
        <f t="shared" ref="H621" si="259">H622</f>
        <v>53000</v>
      </c>
      <c r="I621" s="231"/>
      <c r="J621" s="230">
        <f>J622</f>
        <v>50000</v>
      </c>
      <c r="K621" s="231"/>
      <c r="L621" s="230">
        <f>L622</f>
        <v>50000</v>
      </c>
      <c r="M621" s="231"/>
      <c r="N621" s="230">
        <f>N622</f>
        <v>50000</v>
      </c>
      <c r="O621" s="231"/>
      <c r="P621" s="35"/>
    </row>
    <row r="622" spans="1:16" ht="17.25" customHeight="1" x14ac:dyDescent="0.25">
      <c r="A622" s="36"/>
      <c r="B622" s="189">
        <v>38</v>
      </c>
      <c r="C622" s="190"/>
      <c r="D622" s="227" t="s">
        <v>44</v>
      </c>
      <c r="E622" s="227"/>
      <c r="F622" s="193">
        <v>7858.55</v>
      </c>
      <c r="G622" s="194"/>
      <c r="H622" s="198">
        <v>53000</v>
      </c>
      <c r="I622" s="198"/>
      <c r="J622" s="193">
        <v>50000</v>
      </c>
      <c r="K622" s="194"/>
      <c r="L622" s="198">
        <v>50000</v>
      </c>
      <c r="M622" s="198"/>
      <c r="N622" s="193">
        <v>50000</v>
      </c>
      <c r="O622" s="194"/>
      <c r="P622" s="35" t="s">
        <v>364</v>
      </c>
    </row>
    <row r="623" spans="1:16" x14ac:dyDescent="0.25">
      <c r="A623" s="41"/>
      <c r="B623" s="241" t="s">
        <v>253</v>
      </c>
      <c r="C623" s="242"/>
      <c r="D623" s="243" t="s">
        <v>254</v>
      </c>
      <c r="E623" s="243"/>
      <c r="F623" s="244">
        <f>F624+F629+F634</f>
        <v>5210.41</v>
      </c>
      <c r="G623" s="245"/>
      <c r="H623" s="244">
        <f>H624+H629+H634</f>
        <v>12000</v>
      </c>
      <c r="I623" s="245"/>
      <c r="J623" s="244">
        <f>J624+J629+J634</f>
        <v>65000</v>
      </c>
      <c r="K623" s="245"/>
      <c r="L623" s="244">
        <f>L624+L629+L634</f>
        <v>30000</v>
      </c>
      <c r="M623" s="245"/>
      <c r="N623" s="244">
        <f>N624+N629+N634</f>
        <v>30000</v>
      </c>
      <c r="O623" s="245"/>
      <c r="P623" s="31"/>
    </row>
    <row r="624" spans="1:16" x14ac:dyDescent="0.25">
      <c r="A624" s="40"/>
      <c r="B624" s="232" t="s">
        <v>255</v>
      </c>
      <c r="C624" s="233"/>
      <c r="D624" s="234" t="s">
        <v>256</v>
      </c>
      <c r="E624" s="234"/>
      <c r="F624" s="235">
        <f>F625</f>
        <v>0</v>
      </c>
      <c r="G624" s="236"/>
      <c r="H624" s="235">
        <f>H625</f>
        <v>3000</v>
      </c>
      <c r="I624" s="236"/>
      <c r="J624" s="235">
        <f>J625</f>
        <v>50000</v>
      </c>
      <c r="K624" s="236"/>
      <c r="L624" s="235">
        <f>L625</f>
        <v>15000</v>
      </c>
      <c r="M624" s="236"/>
      <c r="N624" s="235">
        <f>N625</f>
        <v>15000</v>
      </c>
      <c r="O624" s="236"/>
      <c r="P624" s="33"/>
    </row>
    <row r="625" spans="1:16" ht="30" customHeight="1" x14ac:dyDescent="0.25">
      <c r="A625" s="38"/>
      <c r="B625" s="185" t="s">
        <v>257</v>
      </c>
      <c r="C625" s="186"/>
      <c r="D625" s="258" t="s">
        <v>258</v>
      </c>
      <c r="E625" s="258"/>
      <c r="F625" s="187">
        <f>F627</f>
        <v>0</v>
      </c>
      <c r="G625" s="188"/>
      <c r="H625" s="187">
        <f>H627</f>
        <v>3000</v>
      </c>
      <c r="I625" s="188"/>
      <c r="J625" s="187">
        <f>J627</f>
        <v>50000</v>
      </c>
      <c r="K625" s="188"/>
      <c r="L625" s="187">
        <f>L627</f>
        <v>15000</v>
      </c>
      <c r="M625" s="188"/>
      <c r="N625" s="187">
        <f>N627</f>
        <v>15000</v>
      </c>
      <c r="O625" s="188"/>
      <c r="P625" s="35"/>
    </row>
    <row r="626" spans="1:16" ht="21" customHeight="1" x14ac:dyDescent="0.25">
      <c r="A626" s="54"/>
      <c r="B626" s="159" t="s">
        <v>110</v>
      </c>
      <c r="C626" s="160"/>
      <c r="D626" s="161" t="s">
        <v>24</v>
      </c>
      <c r="E626" s="161"/>
      <c r="F626" s="162"/>
      <c r="G626" s="163"/>
      <c r="H626" s="162">
        <v>3000</v>
      </c>
      <c r="I626" s="163"/>
      <c r="J626" s="162">
        <v>50000</v>
      </c>
      <c r="K626" s="163"/>
      <c r="L626" s="162"/>
      <c r="M626" s="163"/>
      <c r="N626" s="162"/>
      <c r="O626" s="163"/>
      <c r="P626" s="52"/>
    </row>
    <row r="627" spans="1:16" ht="17.25" customHeight="1" x14ac:dyDescent="0.25">
      <c r="A627" s="37"/>
      <c r="B627" s="195">
        <v>3</v>
      </c>
      <c r="C627" s="196"/>
      <c r="D627" s="216" t="s">
        <v>38</v>
      </c>
      <c r="E627" s="216"/>
      <c r="F627" s="230">
        <f t="shared" ref="F627" si="260">F628</f>
        <v>0</v>
      </c>
      <c r="G627" s="231"/>
      <c r="H627" s="230">
        <f t="shared" ref="H627" si="261">H628</f>
        <v>3000</v>
      </c>
      <c r="I627" s="231"/>
      <c r="J627" s="230">
        <f>J628</f>
        <v>50000</v>
      </c>
      <c r="K627" s="231"/>
      <c r="L627" s="230">
        <f>L628</f>
        <v>15000</v>
      </c>
      <c r="M627" s="231"/>
      <c r="N627" s="230">
        <f>N628</f>
        <v>15000</v>
      </c>
      <c r="O627" s="231"/>
      <c r="P627" s="35"/>
    </row>
    <row r="628" spans="1:16" x14ac:dyDescent="0.25">
      <c r="A628" s="36"/>
      <c r="B628" s="189">
        <v>35</v>
      </c>
      <c r="C628" s="190"/>
      <c r="D628" s="227" t="s">
        <v>42</v>
      </c>
      <c r="E628" s="227"/>
      <c r="F628" s="193">
        <v>0</v>
      </c>
      <c r="G628" s="194"/>
      <c r="H628" s="198">
        <v>3000</v>
      </c>
      <c r="I628" s="198"/>
      <c r="J628" s="193">
        <v>50000</v>
      </c>
      <c r="K628" s="194"/>
      <c r="L628" s="198">
        <v>15000</v>
      </c>
      <c r="M628" s="198"/>
      <c r="N628" s="193">
        <v>15000</v>
      </c>
      <c r="O628" s="194"/>
      <c r="P628" s="35" t="s">
        <v>365</v>
      </c>
    </row>
    <row r="629" spans="1:16" x14ac:dyDescent="0.25">
      <c r="A629" s="40"/>
      <c r="B629" s="232" t="s">
        <v>259</v>
      </c>
      <c r="C629" s="233"/>
      <c r="D629" s="234" t="s">
        <v>260</v>
      </c>
      <c r="E629" s="234"/>
      <c r="F629" s="235">
        <f>F630</f>
        <v>0</v>
      </c>
      <c r="G629" s="236"/>
      <c r="H629" s="235">
        <f>H630</f>
        <v>0</v>
      </c>
      <c r="I629" s="236"/>
      <c r="J629" s="235">
        <f>J630</f>
        <v>0</v>
      </c>
      <c r="K629" s="236"/>
      <c r="L629" s="235">
        <f>L630</f>
        <v>0</v>
      </c>
      <c r="M629" s="236"/>
      <c r="N629" s="235">
        <f>N630</f>
        <v>0</v>
      </c>
      <c r="O629" s="236"/>
      <c r="P629" s="33"/>
    </row>
    <row r="630" spans="1:16" ht="33" customHeight="1" x14ac:dyDescent="0.25">
      <c r="A630" s="38"/>
      <c r="B630" s="185" t="s">
        <v>261</v>
      </c>
      <c r="C630" s="186"/>
      <c r="D630" s="258" t="s">
        <v>262</v>
      </c>
      <c r="E630" s="258"/>
      <c r="F630" s="187">
        <f>F632</f>
        <v>0</v>
      </c>
      <c r="G630" s="188"/>
      <c r="H630" s="187">
        <f>H632</f>
        <v>0</v>
      </c>
      <c r="I630" s="188"/>
      <c r="J630" s="187">
        <f>J632</f>
        <v>0</v>
      </c>
      <c r="K630" s="188"/>
      <c r="L630" s="187">
        <f>L632</f>
        <v>0</v>
      </c>
      <c r="M630" s="188"/>
      <c r="N630" s="187">
        <f>N632</f>
        <v>0</v>
      </c>
      <c r="O630" s="188"/>
      <c r="P630" s="35"/>
    </row>
    <row r="631" spans="1:16" ht="18" customHeight="1" x14ac:dyDescent="0.25">
      <c r="A631" s="51"/>
      <c r="B631" s="159" t="s">
        <v>111</v>
      </c>
      <c r="C631" s="160"/>
      <c r="D631" s="161" t="s">
        <v>26</v>
      </c>
      <c r="E631" s="161"/>
      <c r="F631" s="162"/>
      <c r="G631" s="163"/>
      <c r="H631" s="197">
        <v>0</v>
      </c>
      <c r="I631" s="197"/>
      <c r="J631" s="162">
        <v>0</v>
      </c>
      <c r="K631" s="163"/>
      <c r="L631" s="197"/>
      <c r="M631" s="197"/>
      <c r="N631" s="162"/>
      <c r="O631" s="163"/>
      <c r="P631" s="52"/>
    </row>
    <row r="632" spans="1:16" ht="15" customHeight="1" x14ac:dyDescent="0.25">
      <c r="A632" s="37"/>
      <c r="B632" s="195">
        <v>3</v>
      </c>
      <c r="C632" s="196"/>
      <c r="D632" s="216" t="s">
        <v>38</v>
      </c>
      <c r="E632" s="216"/>
      <c r="F632" s="230">
        <f t="shared" ref="F632" si="262">F633</f>
        <v>0</v>
      </c>
      <c r="G632" s="231"/>
      <c r="H632" s="230">
        <f t="shared" ref="H632" si="263">H633</f>
        <v>0</v>
      </c>
      <c r="I632" s="231"/>
      <c r="J632" s="230">
        <f>J633</f>
        <v>0</v>
      </c>
      <c r="K632" s="231"/>
      <c r="L632" s="230">
        <f>L633</f>
        <v>0</v>
      </c>
      <c r="M632" s="231"/>
      <c r="N632" s="230">
        <f>N633</f>
        <v>0</v>
      </c>
      <c r="O632" s="231"/>
      <c r="P632" s="35"/>
    </row>
    <row r="633" spans="1:16" ht="15" customHeight="1" x14ac:dyDescent="0.25">
      <c r="A633" s="36"/>
      <c r="B633" s="189">
        <v>32</v>
      </c>
      <c r="C633" s="190"/>
      <c r="D633" s="227" t="s">
        <v>40</v>
      </c>
      <c r="E633" s="227"/>
      <c r="F633" s="193">
        <v>0</v>
      </c>
      <c r="G633" s="194"/>
      <c r="H633" s="198">
        <v>0</v>
      </c>
      <c r="I633" s="198"/>
      <c r="J633" s="193">
        <v>0</v>
      </c>
      <c r="K633" s="194"/>
      <c r="L633" s="198">
        <v>0</v>
      </c>
      <c r="M633" s="198"/>
      <c r="N633" s="193">
        <v>0</v>
      </c>
      <c r="O633" s="194"/>
      <c r="P633" s="35" t="s">
        <v>365</v>
      </c>
    </row>
    <row r="634" spans="1:16" ht="28.5" customHeight="1" x14ac:dyDescent="0.25">
      <c r="A634" s="40"/>
      <c r="B634" s="232" t="s">
        <v>263</v>
      </c>
      <c r="C634" s="233"/>
      <c r="D634" s="234" t="s">
        <v>264</v>
      </c>
      <c r="E634" s="234"/>
      <c r="F634" s="235">
        <f>F635+F642</f>
        <v>5210.41</v>
      </c>
      <c r="G634" s="236"/>
      <c r="H634" s="235">
        <f>H635+H642</f>
        <v>9000</v>
      </c>
      <c r="I634" s="236"/>
      <c r="J634" s="235">
        <f>J635+J642</f>
        <v>15000</v>
      </c>
      <c r="K634" s="236"/>
      <c r="L634" s="235">
        <f>L635+L642</f>
        <v>15000</v>
      </c>
      <c r="M634" s="236"/>
      <c r="N634" s="235">
        <f>N635+N642</f>
        <v>15000</v>
      </c>
      <c r="O634" s="236"/>
      <c r="P634" s="33"/>
    </row>
    <row r="635" spans="1:16" ht="42" customHeight="1" x14ac:dyDescent="0.25">
      <c r="A635" s="38"/>
      <c r="B635" s="185" t="s">
        <v>266</v>
      </c>
      <c r="C635" s="186"/>
      <c r="D635" s="258" t="s">
        <v>386</v>
      </c>
      <c r="E635" s="258"/>
      <c r="F635" s="187">
        <f>F640+F638</f>
        <v>0</v>
      </c>
      <c r="G635" s="188"/>
      <c r="H635" s="187">
        <f>H638+H640</f>
        <v>5000</v>
      </c>
      <c r="I635" s="188"/>
      <c r="J635" s="187">
        <f>J638+J640</f>
        <v>10000</v>
      </c>
      <c r="K635" s="188"/>
      <c r="L635" s="187">
        <f>L638+L640</f>
        <v>10000</v>
      </c>
      <c r="M635" s="188"/>
      <c r="N635" s="187">
        <f>N638+N640</f>
        <v>10000</v>
      </c>
      <c r="O635" s="188"/>
      <c r="P635" s="35"/>
    </row>
    <row r="636" spans="1:16" ht="18" customHeight="1" x14ac:dyDescent="0.25">
      <c r="A636" s="54"/>
      <c r="B636" s="159" t="s">
        <v>110</v>
      </c>
      <c r="C636" s="160"/>
      <c r="D636" s="161" t="s">
        <v>24</v>
      </c>
      <c r="E636" s="161"/>
      <c r="F636" s="162"/>
      <c r="G636" s="163"/>
      <c r="H636" s="162">
        <v>5000</v>
      </c>
      <c r="I636" s="163"/>
      <c r="J636" s="162">
        <v>10000</v>
      </c>
      <c r="K636" s="163"/>
      <c r="L636" s="162"/>
      <c r="M636" s="163"/>
      <c r="N636" s="162"/>
      <c r="O636" s="163"/>
      <c r="P636" s="52"/>
    </row>
    <row r="637" spans="1:16" ht="15.75" customHeight="1" x14ac:dyDescent="0.25">
      <c r="A637" s="54"/>
      <c r="B637" s="159" t="s">
        <v>111</v>
      </c>
      <c r="C637" s="160"/>
      <c r="D637" s="161" t="s">
        <v>26</v>
      </c>
      <c r="E637" s="161"/>
      <c r="F637" s="162"/>
      <c r="G637" s="163"/>
      <c r="H637" s="162">
        <v>0</v>
      </c>
      <c r="I637" s="163"/>
      <c r="J637" s="162">
        <v>0</v>
      </c>
      <c r="K637" s="163"/>
      <c r="L637" s="162"/>
      <c r="M637" s="163"/>
      <c r="N637" s="162"/>
      <c r="O637" s="163"/>
      <c r="P637" s="52"/>
    </row>
    <row r="638" spans="1:16" ht="15.75" customHeight="1" x14ac:dyDescent="0.25">
      <c r="A638" s="37"/>
      <c r="B638" s="195">
        <v>3</v>
      </c>
      <c r="C638" s="196"/>
      <c r="D638" s="216" t="s">
        <v>38</v>
      </c>
      <c r="E638" s="216"/>
      <c r="F638" s="230">
        <f t="shared" ref="F638" si="264">F639</f>
        <v>0</v>
      </c>
      <c r="G638" s="231"/>
      <c r="H638" s="230">
        <f t="shared" ref="H638" si="265">H639</f>
        <v>5000</v>
      </c>
      <c r="I638" s="231"/>
      <c r="J638" s="230">
        <f>J639</f>
        <v>10000</v>
      </c>
      <c r="K638" s="231"/>
      <c r="L638" s="230">
        <f>L639</f>
        <v>10000</v>
      </c>
      <c r="M638" s="231"/>
      <c r="N638" s="230">
        <f>N639</f>
        <v>10000</v>
      </c>
      <c r="O638" s="231"/>
      <c r="P638" s="35"/>
    </row>
    <row r="639" spans="1:16" ht="15.75" customHeight="1" x14ac:dyDescent="0.25">
      <c r="A639" s="36"/>
      <c r="B639" s="189">
        <v>38</v>
      </c>
      <c r="C639" s="190"/>
      <c r="D639" s="227" t="s">
        <v>44</v>
      </c>
      <c r="E639" s="227"/>
      <c r="F639" s="193">
        <v>0</v>
      </c>
      <c r="G639" s="194"/>
      <c r="H639" s="198">
        <v>5000</v>
      </c>
      <c r="I639" s="198"/>
      <c r="J639" s="193">
        <v>10000</v>
      </c>
      <c r="K639" s="194"/>
      <c r="L639" s="198">
        <v>10000</v>
      </c>
      <c r="M639" s="198"/>
      <c r="N639" s="193">
        <v>10000</v>
      </c>
      <c r="O639" s="194"/>
      <c r="P639" s="35" t="s">
        <v>365</v>
      </c>
    </row>
    <row r="640" spans="1:16" ht="32.25" customHeight="1" x14ac:dyDescent="0.25">
      <c r="A640" s="37"/>
      <c r="B640" s="195">
        <v>4</v>
      </c>
      <c r="C640" s="196"/>
      <c r="D640" s="216" t="s">
        <v>45</v>
      </c>
      <c r="E640" s="216"/>
      <c r="F640" s="230">
        <f t="shared" ref="F640" si="266">F641</f>
        <v>0</v>
      </c>
      <c r="G640" s="231"/>
      <c r="H640" s="230">
        <f t="shared" ref="H640" si="267">H641</f>
        <v>0</v>
      </c>
      <c r="I640" s="231"/>
      <c r="J640" s="230">
        <f>J641</f>
        <v>0</v>
      </c>
      <c r="K640" s="231"/>
      <c r="L640" s="230">
        <f>L641</f>
        <v>0</v>
      </c>
      <c r="M640" s="231"/>
      <c r="N640" s="230">
        <f>N641</f>
        <v>0</v>
      </c>
      <c r="O640" s="231"/>
      <c r="P640" s="35"/>
    </row>
    <row r="641" spans="1:16" ht="29.25" customHeight="1" x14ac:dyDescent="0.25">
      <c r="A641" s="36"/>
      <c r="B641" s="189">
        <v>42</v>
      </c>
      <c r="C641" s="190"/>
      <c r="D641" s="227" t="s">
        <v>50</v>
      </c>
      <c r="E641" s="227"/>
      <c r="F641" s="193">
        <v>0</v>
      </c>
      <c r="G641" s="194"/>
      <c r="H641" s="198">
        <v>0</v>
      </c>
      <c r="I641" s="198"/>
      <c r="J641" s="193">
        <v>0</v>
      </c>
      <c r="K641" s="194"/>
      <c r="L641" s="198">
        <v>0</v>
      </c>
      <c r="M641" s="198"/>
      <c r="N641" s="193">
        <v>0</v>
      </c>
      <c r="O641" s="194"/>
      <c r="P641" s="35" t="s">
        <v>365</v>
      </c>
    </row>
    <row r="642" spans="1:16" ht="32.25" customHeight="1" x14ac:dyDescent="0.25">
      <c r="A642" s="38"/>
      <c r="B642" s="185" t="s">
        <v>265</v>
      </c>
      <c r="C642" s="186"/>
      <c r="D642" s="258" t="s">
        <v>264</v>
      </c>
      <c r="E642" s="258"/>
      <c r="F642" s="187">
        <f>F644</f>
        <v>5210.41</v>
      </c>
      <c r="G642" s="188"/>
      <c r="H642" s="187">
        <f>H644</f>
        <v>4000</v>
      </c>
      <c r="I642" s="188"/>
      <c r="J642" s="187">
        <f>J644</f>
        <v>5000</v>
      </c>
      <c r="K642" s="188"/>
      <c r="L642" s="187">
        <f>L644</f>
        <v>5000</v>
      </c>
      <c r="M642" s="188"/>
      <c r="N642" s="187">
        <f>N644</f>
        <v>5000</v>
      </c>
      <c r="O642" s="188"/>
      <c r="P642" s="35"/>
    </row>
    <row r="643" spans="1:16" x14ac:dyDescent="0.25">
      <c r="A643" s="54"/>
      <c r="B643" s="159" t="s">
        <v>110</v>
      </c>
      <c r="C643" s="160"/>
      <c r="D643" s="161" t="s">
        <v>24</v>
      </c>
      <c r="E643" s="161"/>
      <c r="F643" s="162">
        <v>5210.41</v>
      </c>
      <c r="G643" s="163"/>
      <c r="H643" s="162">
        <v>4000</v>
      </c>
      <c r="I643" s="163"/>
      <c r="J643" s="162">
        <v>5000</v>
      </c>
      <c r="K643" s="163"/>
      <c r="L643" s="162"/>
      <c r="M643" s="163"/>
      <c r="N643" s="162"/>
      <c r="O643" s="163"/>
      <c r="P643" s="35"/>
    </row>
    <row r="644" spans="1:16" ht="18" customHeight="1" x14ac:dyDescent="0.25">
      <c r="A644" s="37"/>
      <c r="B644" s="195">
        <v>3</v>
      </c>
      <c r="C644" s="196"/>
      <c r="D644" s="216" t="s">
        <v>38</v>
      </c>
      <c r="E644" s="216"/>
      <c r="F644" s="230">
        <f t="shared" ref="F644" si="268">F645</f>
        <v>5210.41</v>
      </c>
      <c r="G644" s="231"/>
      <c r="H644" s="230">
        <f t="shared" ref="H644" si="269">H645</f>
        <v>4000</v>
      </c>
      <c r="I644" s="231"/>
      <c r="J644" s="230">
        <f>J645</f>
        <v>5000</v>
      </c>
      <c r="K644" s="231"/>
      <c r="L644" s="230">
        <f>L645</f>
        <v>5000</v>
      </c>
      <c r="M644" s="231"/>
      <c r="N644" s="230">
        <f>N645</f>
        <v>5000</v>
      </c>
      <c r="O644" s="231"/>
      <c r="P644" s="35"/>
    </row>
    <row r="645" spans="1:16" ht="17.25" customHeight="1" x14ac:dyDescent="0.25">
      <c r="A645" s="36"/>
      <c r="B645" s="189">
        <v>32</v>
      </c>
      <c r="C645" s="190"/>
      <c r="D645" s="227" t="s">
        <v>40</v>
      </c>
      <c r="E645" s="227"/>
      <c r="F645" s="193">
        <v>5210.41</v>
      </c>
      <c r="G645" s="194"/>
      <c r="H645" s="198">
        <v>4000</v>
      </c>
      <c r="I645" s="198"/>
      <c r="J645" s="193">
        <v>5000</v>
      </c>
      <c r="K645" s="194"/>
      <c r="L645" s="198">
        <v>5000</v>
      </c>
      <c r="M645" s="198"/>
      <c r="N645" s="193">
        <v>5000</v>
      </c>
      <c r="O645" s="194"/>
      <c r="P645" s="35" t="s">
        <v>365</v>
      </c>
    </row>
    <row r="646" spans="1:16" ht="45" customHeight="1" x14ac:dyDescent="0.25">
      <c r="A646" s="41"/>
      <c r="B646" s="241" t="s">
        <v>267</v>
      </c>
      <c r="C646" s="242"/>
      <c r="D646" s="243" t="s">
        <v>268</v>
      </c>
      <c r="E646" s="243"/>
      <c r="F646" s="244">
        <f>F647+F656+F662</f>
        <v>63859.02</v>
      </c>
      <c r="G646" s="245"/>
      <c r="H646" s="244">
        <f>H647+H656+H662</f>
        <v>9000</v>
      </c>
      <c r="I646" s="245"/>
      <c r="J646" s="244">
        <f>J647+J656+J662</f>
        <v>180000</v>
      </c>
      <c r="K646" s="245"/>
      <c r="L646" s="244">
        <f>L647+L656</f>
        <v>120000</v>
      </c>
      <c r="M646" s="245"/>
      <c r="N646" s="244">
        <f>N647+N656</f>
        <v>100000</v>
      </c>
      <c r="O646" s="245"/>
      <c r="P646" s="31"/>
    </row>
    <row r="647" spans="1:16" ht="44.25" customHeight="1" x14ac:dyDescent="0.25">
      <c r="A647" s="40"/>
      <c r="B647" s="232" t="s">
        <v>269</v>
      </c>
      <c r="C647" s="233"/>
      <c r="D647" s="234" t="s">
        <v>270</v>
      </c>
      <c r="E647" s="234"/>
      <c r="F647" s="235">
        <f>F648+F652</f>
        <v>0</v>
      </c>
      <c r="G647" s="236"/>
      <c r="H647" s="235">
        <f>H648+H652</f>
        <v>0</v>
      </c>
      <c r="I647" s="236"/>
      <c r="J647" s="235">
        <f>J648+J652</f>
        <v>150000</v>
      </c>
      <c r="K647" s="236"/>
      <c r="L647" s="235">
        <f>L648+L652</f>
        <v>100000</v>
      </c>
      <c r="M647" s="236"/>
      <c r="N647" s="235">
        <f>N648+N652</f>
        <v>100000</v>
      </c>
      <c r="O647" s="236"/>
      <c r="P647" s="33"/>
    </row>
    <row r="648" spans="1:16" ht="28.5" customHeight="1" x14ac:dyDescent="0.25">
      <c r="A648" s="38"/>
      <c r="B648" s="185" t="s">
        <v>271</v>
      </c>
      <c r="C648" s="186"/>
      <c r="D648" s="258" t="s">
        <v>409</v>
      </c>
      <c r="E648" s="258"/>
      <c r="F648" s="187">
        <f>F650</f>
        <v>0</v>
      </c>
      <c r="G648" s="188"/>
      <c r="H648" s="187">
        <f>H650</f>
        <v>0</v>
      </c>
      <c r="I648" s="188"/>
      <c r="J648" s="187">
        <f>J650</f>
        <v>100000</v>
      </c>
      <c r="K648" s="188"/>
      <c r="L648" s="187">
        <f>L650</f>
        <v>80000</v>
      </c>
      <c r="M648" s="188"/>
      <c r="N648" s="187">
        <f>N650</f>
        <v>80000</v>
      </c>
      <c r="O648" s="188"/>
      <c r="P648" s="35"/>
    </row>
    <row r="649" spans="1:16" ht="18" customHeight="1" x14ac:dyDescent="0.25">
      <c r="A649" s="54"/>
      <c r="B649" s="159" t="s">
        <v>110</v>
      </c>
      <c r="C649" s="160"/>
      <c r="D649" s="161" t="s">
        <v>24</v>
      </c>
      <c r="E649" s="161"/>
      <c r="F649" s="162"/>
      <c r="G649" s="163"/>
      <c r="H649" s="162">
        <v>0</v>
      </c>
      <c r="I649" s="163"/>
      <c r="J649" s="162">
        <v>100000</v>
      </c>
      <c r="K649" s="163"/>
      <c r="L649" s="162"/>
      <c r="M649" s="163"/>
      <c r="N649" s="162"/>
      <c r="O649" s="163"/>
      <c r="P649" s="52"/>
    </row>
    <row r="650" spans="1:16" x14ac:dyDescent="0.25">
      <c r="A650" s="37"/>
      <c r="B650" s="195">
        <v>3</v>
      </c>
      <c r="C650" s="196"/>
      <c r="D650" s="216" t="s">
        <v>38</v>
      </c>
      <c r="E650" s="216"/>
      <c r="F650" s="230">
        <f t="shared" ref="F650" si="270">F651</f>
        <v>0</v>
      </c>
      <c r="G650" s="231"/>
      <c r="H650" s="230">
        <f t="shared" ref="H650" si="271">H651</f>
        <v>0</v>
      </c>
      <c r="I650" s="231"/>
      <c r="J650" s="230">
        <f>J651</f>
        <v>100000</v>
      </c>
      <c r="K650" s="231"/>
      <c r="L650" s="230">
        <f>L651</f>
        <v>80000</v>
      </c>
      <c r="M650" s="231"/>
      <c r="N650" s="230">
        <f>N651</f>
        <v>80000</v>
      </c>
      <c r="O650" s="231"/>
      <c r="P650" s="35"/>
    </row>
    <row r="651" spans="1:16" ht="18" customHeight="1" x14ac:dyDescent="0.25">
      <c r="A651" s="36"/>
      <c r="B651" s="189">
        <v>35</v>
      </c>
      <c r="C651" s="190"/>
      <c r="D651" s="227" t="s">
        <v>42</v>
      </c>
      <c r="E651" s="227"/>
      <c r="F651" s="193">
        <v>0</v>
      </c>
      <c r="G651" s="194"/>
      <c r="H651" s="198">
        <v>0</v>
      </c>
      <c r="I651" s="198"/>
      <c r="J651" s="193">
        <v>100000</v>
      </c>
      <c r="K651" s="194"/>
      <c r="L651" s="198">
        <v>80000</v>
      </c>
      <c r="M651" s="198"/>
      <c r="N651" s="193">
        <v>80000</v>
      </c>
      <c r="O651" s="194"/>
      <c r="P651" s="35" t="s">
        <v>346</v>
      </c>
    </row>
    <row r="652" spans="1:16" ht="26.25" customHeight="1" x14ac:dyDescent="0.25">
      <c r="A652" s="36"/>
      <c r="B652" s="185" t="s">
        <v>373</v>
      </c>
      <c r="C652" s="186"/>
      <c r="D652" s="185" t="s">
        <v>410</v>
      </c>
      <c r="E652" s="186"/>
      <c r="F652" s="187">
        <f>F654</f>
        <v>0</v>
      </c>
      <c r="G652" s="188"/>
      <c r="H652" s="187">
        <f>H654</f>
        <v>0</v>
      </c>
      <c r="I652" s="188"/>
      <c r="J652" s="187">
        <f>J654</f>
        <v>50000</v>
      </c>
      <c r="K652" s="188"/>
      <c r="L652" s="187">
        <f>L654</f>
        <v>20000</v>
      </c>
      <c r="M652" s="188"/>
      <c r="N652" s="187">
        <f>N654</f>
        <v>20000</v>
      </c>
      <c r="O652" s="188"/>
      <c r="P652" s="56"/>
    </row>
    <row r="653" spans="1:16" ht="18" customHeight="1" x14ac:dyDescent="0.25">
      <c r="A653" s="51"/>
      <c r="B653" s="159" t="s">
        <v>110</v>
      </c>
      <c r="C653" s="160"/>
      <c r="D653" s="161" t="s">
        <v>24</v>
      </c>
      <c r="E653" s="161"/>
      <c r="F653" s="217"/>
      <c r="G653" s="218"/>
      <c r="H653" s="217">
        <v>0</v>
      </c>
      <c r="I653" s="218"/>
      <c r="J653" s="217">
        <v>50000</v>
      </c>
      <c r="K653" s="218"/>
      <c r="L653" s="217"/>
      <c r="M653" s="218"/>
      <c r="N653" s="217"/>
      <c r="O653" s="218"/>
      <c r="P653" s="52"/>
    </row>
    <row r="654" spans="1:16" ht="18" customHeight="1" x14ac:dyDescent="0.25">
      <c r="A654" s="36"/>
      <c r="B654" s="195">
        <v>3</v>
      </c>
      <c r="C654" s="196"/>
      <c r="D654" s="216" t="s">
        <v>38</v>
      </c>
      <c r="E654" s="216"/>
      <c r="F654" s="193">
        <f t="shared" ref="F654" si="272">F655</f>
        <v>0</v>
      </c>
      <c r="G654" s="194"/>
      <c r="H654" s="193">
        <f t="shared" ref="H654" si="273">H655</f>
        <v>0</v>
      </c>
      <c r="I654" s="194"/>
      <c r="J654" s="193">
        <f>J655</f>
        <v>50000</v>
      </c>
      <c r="K654" s="194"/>
      <c r="L654" s="193">
        <f t="shared" ref="L654" si="274">L655</f>
        <v>20000</v>
      </c>
      <c r="M654" s="194"/>
      <c r="N654" s="193">
        <f t="shared" ref="N654" si="275">N655</f>
        <v>20000</v>
      </c>
      <c r="O654" s="194"/>
      <c r="P654" s="35"/>
    </row>
    <row r="655" spans="1:16" ht="18" customHeight="1" x14ac:dyDescent="0.25">
      <c r="A655" s="36"/>
      <c r="B655" s="189">
        <v>38</v>
      </c>
      <c r="C655" s="190"/>
      <c r="D655" s="191" t="s">
        <v>44</v>
      </c>
      <c r="E655" s="192"/>
      <c r="F655" s="193">
        <v>0</v>
      </c>
      <c r="G655" s="194"/>
      <c r="H655" s="193">
        <v>0</v>
      </c>
      <c r="I655" s="194"/>
      <c r="J655" s="193">
        <v>50000</v>
      </c>
      <c r="K655" s="194"/>
      <c r="L655" s="193">
        <v>20000</v>
      </c>
      <c r="M655" s="194"/>
      <c r="N655" s="193">
        <v>20000</v>
      </c>
      <c r="O655" s="194"/>
      <c r="P655" s="35" t="s">
        <v>346</v>
      </c>
    </row>
    <row r="656" spans="1:16" ht="23.25" customHeight="1" x14ac:dyDescent="0.25">
      <c r="A656" s="40"/>
      <c r="B656" s="232" t="s">
        <v>272</v>
      </c>
      <c r="C656" s="233"/>
      <c r="D656" s="234" t="s">
        <v>273</v>
      </c>
      <c r="E656" s="234"/>
      <c r="F656" s="235">
        <f>F657</f>
        <v>0</v>
      </c>
      <c r="G656" s="236"/>
      <c r="H656" s="235">
        <f>H657</f>
        <v>0</v>
      </c>
      <c r="I656" s="236"/>
      <c r="J656" s="235">
        <f>J657</f>
        <v>20000</v>
      </c>
      <c r="K656" s="236"/>
      <c r="L656" s="235">
        <f>L657</f>
        <v>20000</v>
      </c>
      <c r="M656" s="236"/>
      <c r="N656" s="235">
        <f>N657</f>
        <v>0</v>
      </c>
      <c r="O656" s="236"/>
      <c r="P656" s="33"/>
    </row>
    <row r="657" spans="1:16" ht="45.75" customHeight="1" x14ac:dyDescent="0.25">
      <c r="A657" s="38"/>
      <c r="B657" s="185" t="s">
        <v>274</v>
      </c>
      <c r="C657" s="186"/>
      <c r="D657" s="258" t="s">
        <v>273</v>
      </c>
      <c r="E657" s="258"/>
      <c r="F657" s="187">
        <f>F660</f>
        <v>0</v>
      </c>
      <c r="G657" s="188"/>
      <c r="H657" s="187">
        <f>H660</f>
        <v>0</v>
      </c>
      <c r="I657" s="188"/>
      <c r="J657" s="187">
        <f>J660</f>
        <v>20000</v>
      </c>
      <c r="K657" s="188"/>
      <c r="L657" s="187">
        <f>L660</f>
        <v>20000</v>
      </c>
      <c r="M657" s="188"/>
      <c r="N657" s="187">
        <f>N660</f>
        <v>0</v>
      </c>
      <c r="O657" s="188"/>
      <c r="P657" s="35"/>
    </row>
    <row r="658" spans="1:16" ht="18.75" customHeight="1" x14ac:dyDescent="0.25">
      <c r="A658" s="54"/>
      <c r="B658" s="159" t="s">
        <v>110</v>
      </c>
      <c r="C658" s="160"/>
      <c r="D658" s="161" t="s">
        <v>24</v>
      </c>
      <c r="E658" s="161"/>
      <c r="F658" s="162"/>
      <c r="G658" s="163"/>
      <c r="H658" s="162">
        <v>0</v>
      </c>
      <c r="I658" s="163"/>
      <c r="J658" s="162">
        <v>0</v>
      </c>
      <c r="K658" s="163"/>
      <c r="L658" s="162"/>
      <c r="M658" s="163"/>
      <c r="N658" s="162"/>
      <c r="O658" s="163"/>
      <c r="P658" s="52"/>
    </row>
    <row r="659" spans="1:16" ht="18.75" customHeight="1" x14ac:dyDescent="0.25">
      <c r="A659" s="54"/>
      <c r="B659" s="159" t="s">
        <v>111</v>
      </c>
      <c r="C659" s="160"/>
      <c r="D659" s="161" t="s">
        <v>26</v>
      </c>
      <c r="E659" s="161"/>
      <c r="F659" s="162"/>
      <c r="G659" s="163"/>
      <c r="H659" s="162">
        <v>0</v>
      </c>
      <c r="I659" s="163"/>
      <c r="J659" s="162">
        <v>20000</v>
      </c>
      <c r="K659" s="163"/>
      <c r="L659" s="162"/>
      <c r="M659" s="163"/>
      <c r="N659" s="162"/>
      <c r="O659" s="163"/>
      <c r="P659" s="52"/>
    </row>
    <row r="660" spans="1:16" ht="30.75" customHeight="1" x14ac:dyDescent="0.25">
      <c r="A660" s="37"/>
      <c r="B660" s="195">
        <v>4</v>
      </c>
      <c r="C660" s="196"/>
      <c r="D660" s="216" t="s">
        <v>45</v>
      </c>
      <c r="E660" s="216"/>
      <c r="F660" s="230">
        <f t="shared" ref="F660" si="276">F661</f>
        <v>0</v>
      </c>
      <c r="G660" s="231"/>
      <c r="H660" s="230">
        <f t="shared" ref="H660" si="277">H661</f>
        <v>0</v>
      </c>
      <c r="I660" s="231"/>
      <c r="J660" s="230">
        <f>J661</f>
        <v>20000</v>
      </c>
      <c r="K660" s="231"/>
      <c r="L660" s="230">
        <f>L661</f>
        <v>20000</v>
      </c>
      <c r="M660" s="231"/>
      <c r="N660" s="230">
        <f>N661</f>
        <v>0</v>
      </c>
      <c r="O660" s="231"/>
      <c r="P660" s="35"/>
    </row>
    <row r="661" spans="1:16" ht="29.25" customHeight="1" x14ac:dyDescent="0.25">
      <c r="A661" s="36"/>
      <c r="B661" s="189">
        <v>42</v>
      </c>
      <c r="C661" s="190"/>
      <c r="D661" s="227" t="s">
        <v>50</v>
      </c>
      <c r="E661" s="227"/>
      <c r="F661" s="193">
        <v>0</v>
      </c>
      <c r="G661" s="194"/>
      <c r="H661" s="198">
        <v>0</v>
      </c>
      <c r="I661" s="198"/>
      <c r="J661" s="193">
        <v>20000</v>
      </c>
      <c r="K661" s="194"/>
      <c r="L661" s="198">
        <v>20000</v>
      </c>
      <c r="M661" s="198"/>
      <c r="N661" s="193">
        <v>0</v>
      </c>
      <c r="O661" s="194"/>
      <c r="P661" s="35" t="s">
        <v>366</v>
      </c>
    </row>
    <row r="662" spans="1:16" ht="21.75" customHeight="1" x14ac:dyDescent="0.25">
      <c r="A662" s="32"/>
      <c r="B662" s="232" t="s">
        <v>380</v>
      </c>
      <c r="C662" s="233"/>
      <c r="D662" s="232" t="s">
        <v>381</v>
      </c>
      <c r="E662" s="233"/>
      <c r="F662" s="235">
        <f>F663</f>
        <v>63859.02</v>
      </c>
      <c r="G662" s="236"/>
      <c r="H662" s="235">
        <f>H663</f>
        <v>9000</v>
      </c>
      <c r="I662" s="236"/>
      <c r="J662" s="235">
        <f>J663</f>
        <v>10000</v>
      </c>
      <c r="K662" s="236"/>
      <c r="L662" s="235">
        <f>L663</f>
        <v>10000</v>
      </c>
      <c r="M662" s="236"/>
      <c r="N662" s="235">
        <f>N663</f>
        <v>10000</v>
      </c>
      <c r="O662" s="236"/>
      <c r="P662" s="58"/>
    </row>
    <row r="663" spans="1:16" ht="29.25" customHeight="1" x14ac:dyDescent="0.25">
      <c r="A663" s="36"/>
      <c r="B663" s="185" t="s">
        <v>382</v>
      </c>
      <c r="C663" s="186"/>
      <c r="D663" s="185" t="s">
        <v>381</v>
      </c>
      <c r="E663" s="186"/>
      <c r="F663" s="187">
        <f>F665</f>
        <v>63859.02</v>
      </c>
      <c r="G663" s="188"/>
      <c r="H663" s="187">
        <f>H665</f>
        <v>9000</v>
      </c>
      <c r="I663" s="188"/>
      <c r="J663" s="187">
        <f>J665</f>
        <v>10000</v>
      </c>
      <c r="K663" s="188"/>
      <c r="L663" s="187">
        <f>L665</f>
        <v>10000</v>
      </c>
      <c r="M663" s="188"/>
      <c r="N663" s="187">
        <f>N665</f>
        <v>10000</v>
      </c>
      <c r="O663" s="188"/>
      <c r="P663" s="56"/>
    </row>
    <row r="664" spans="1:16" ht="19.5" customHeight="1" x14ac:dyDescent="0.25">
      <c r="A664" s="54"/>
      <c r="B664" s="159" t="s">
        <v>110</v>
      </c>
      <c r="C664" s="160"/>
      <c r="D664" s="161" t="s">
        <v>24</v>
      </c>
      <c r="E664" s="161"/>
      <c r="F664" s="162">
        <v>63859.02</v>
      </c>
      <c r="G664" s="163"/>
      <c r="H664" s="162">
        <v>9000</v>
      </c>
      <c r="I664" s="163"/>
      <c r="J664" s="162">
        <v>10000</v>
      </c>
      <c r="K664" s="163"/>
      <c r="L664" s="162"/>
      <c r="M664" s="163"/>
      <c r="N664" s="162"/>
      <c r="O664" s="163"/>
      <c r="P664" s="55"/>
    </row>
    <row r="665" spans="1:16" ht="22.5" customHeight="1" x14ac:dyDescent="0.25">
      <c r="A665" s="36"/>
      <c r="B665" s="191">
        <v>3</v>
      </c>
      <c r="C665" s="192"/>
      <c r="D665" s="191" t="s">
        <v>38</v>
      </c>
      <c r="E665" s="192"/>
      <c r="F665" s="193">
        <f t="shared" ref="F665" si="278">F666</f>
        <v>63859.02</v>
      </c>
      <c r="G665" s="194"/>
      <c r="H665" s="193">
        <f t="shared" ref="H665" si="279">H666</f>
        <v>9000</v>
      </c>
      <c r="I665" s="194"/>
      <c r="J665" s="193">
        <f>J666</f>
        <v>10000</v>
      </c>
      <c r="K665" s="194"/>
      <c r="L665" s="193">
        <f>L666</f>
        <v>10000</v>
      </c>
      <c r="M665" s="194"/>
      <c r="N665" s="193">
        <f>N666</f>
        <v>10000</v>
      </c>
      <c r="O665" s="194"/>
      <c r="P665" s="35"/>
    </row>
    <row r="666" spans="1:16" ht="23.25" customHeight="1" x14ac:dyDescent="0.25">
      <c r="A666" s="36"/>
      <c r="B666" s="189">
        <v>36</v>
      </c>
      <c r="C666" s="190"/>
      <c r="D666" s="191" t="s">
        <v>44</v>
      </c>
      <c r="E666" s="192"/>
      <c r="F666" s="193">
        <v>63859.02</v>
      </c>
      <c r="G666" s="194"/>
      <c r="H666" s="193">
        <v>9000</v>
      </c>
      <c r="I666" s="194"/>
      <c r="J666" s="193">
        <v>10000</v>
      </c>
      <c r="K666" s="194"/>
      <c r="L666" s="193">
        <v>10000</v>
      </c>
      <c r="M666" s="194"/>
      <c r="N666" s="193">
        <v>10000</v>
      </c>
      <c r="O666" s="194"/>
      <c r="P666" s="35" t="s">
        <v>346</v>
      </c>
    </row>
    <row r="667" spans="1:16" x14ac:dyDescent="0.25">
      <c r="A667" s="39"/>
      <c r="B667" s="248" t="s">
        <v>275</v>
      </c>
      <c r="C667" s="249"/>
      <c r="D667" s="250" t="s">
        <v>276</v>
      </c>
      <c r="E667" s="250"/>
      <c r="F667" s="251">
        <f>F668+F708</f>
        <v>186044.53000000006</v>
      </c>
      <c r="G667" s="252"/>
      <c r="H667" s="251">
        <f>H668+H708</f>
        <v>246100</v>
      </c>
      <c r="I667" s="252"/>
      <c r="J667" s="251">
        <f>J668+J708</f>
        <v>696100</v>
      </c>
      <c r="K667" s="252"/>
      <c r="L667" s="251">
        <f>L668+L708</f>
        <v>252100</v>
      </c>
      <c r="M667" s="252"/>
      <c r="N667" s="251">
        <f>N668+N708</f>
        <v>257100</v>
      </c>
      <c r="O667" s="252"/>
      <c r="P667" s="29"/>
    </row>
    <row r="668" spans="1:16" ht="15" customHeight="1" x14ac:dyDescent="0.25">
      <c r="A668" s="41"/>
      <c r="B668" s="241" t="s">
        <v>277</v>
      </c>
      <c r="C668" s="242"/>
      <c r="D668" s="243" t="s">
        <v>295</v>
      </c>
      <c r="E668" s="243"/>
      <c r="F668" s="244">
        <f>F669+F694+F700</f>
        <v>186044.53000000006</v>
      </c>
      <c r="G668" s="245"/>
      <c r="H668" s="244">
        <f>H669+H694+H700</f>
        <v>246100</v>
      </c>
      <c r="I668" s="245"/>
      <c r="J668" s="244">
        <f>J669+J694+J700</f>
        <v>696100</v>
      </c>
      <c r="K668" s="245"/>
      <c r="L668" s="244">
        <f>L669+L694+L700</f>
        <v>252100</v>
      </c>
      <c r="M668" s="245"/>
      <c r="N668" s="244">
        <f>N669+N694+N700</f>
        <v>257100</v>
      </c>
      <c r="O668" s="245"/>
      <c r="P668" s="31"/>
    </row>
    <row r="669" spans="1:16" ht="28.5" customHeight="1" x14ac:dyDescent="0.25">
      <c r="A669" s="40"/>
      <c r="B669" s="232" t="s">
        <v>278</v>
      </c>
      <c r="C669" s="233"/>
      <c r="D669" s="234" t="s">
        <v>374</v>
      </c>
      <c r="E669" s="234"/>
      <c r="F669" s="235">
        <f>F670+F677+F684+F689</f>
        <v>185806.93000000005</v>
      </c>
      <c r="G669" s="236"/>
      <c r="H669" s="235">
        <f>H670+H677+H684+H689</f>
        <v>244700</v>
      </c>
      <c r="I669" s="236"/>
      <c r="J669" s="235">
        <f>J670+J677+J684+J689</f>
        <v>244700</v>
      </c>
      <c r="K669" s="236"/>
      <c r="L669" s="235">
        <f>L670+L677+L684+L689</f>
        <v>250700</v>
      </c>
      <c r="M669" s="236"/>
      <c r="N669" s="235">
        <f>N670+N677+N684+N689</f>
        <v>255700</v>
      </c>
      <c r="O669" s="236"/>
      <c r="P669" s="33"/>
    </row>
    <row r="670" spans="1:16" ht="32.25" customHeight="1" x14ac:dyDescent="0.25">
      <c r="A670" s="38"/>
      <c r="B670" s="185" t="s">
        <v>279</v>
      </c>
      <c r="C670" s="186"/>
      <c r="D670" s="258" t="s">
        <v>39</v>
      </c>
      <c r="E670" s="258"/>
      <c r="F670" s="187">
        <f>F674</f>
        <v>153308.77000000002</v>
      </c>
      <c r="G670" s="188"/>
      <c r="H670" s="187">
        <f>H674</f>
        <v>193600</v>
      </c>
      <c r="I670" s="188"/>
      <c r="J670" s="187">
        <f>J674</f>
        <v>212050</v>
      </c>
      <c r="K670" s="188"/>
      <c r="L670" s="187">
        <f>L674</f>
        <v>218050</v>
      </c>
      <c r="M670" s="188"/>
      <c r="N670" s="187">
        <f>N674</f>
        <v>223050</v>
      </c>
      <c r="O670" s="188"/>
      <c r="P670" s="35"/>
    </row>
    <row r="671" spans="1:16" x14ac:dyDescent="0.25">
      <c r="A671" s="54"/>
      <c r="B671" s="159" t="s">
        <v>110</v>
      </c>
      <c r="C671" s="160"/>
      <c r="D671" s="161" t="s">
        <v>24</v>
      </c>
      <c r="E671" s="161"/>
      <c r="F671" s="162">
        <v>118772.74</v>
      </c>
      <c r="G671" s="163"/>
      <c r="H671" s="162">
        <v>165600</v>
      </c>
      <c r="I671" s="163"/>
      <c r="J671" s="162">
        <f>J670-J673</f>
        <v>184050</v>
      </c>
      <c r="K671" s="163"/>
      <c r="L671" s="162"/>
      <c r="M671" s="163"/>
      <c r="N671" s="162"/>
      <c r="O671" s="163"/>
      <c r="P671" s="52"/>
    </row>
    <row r="672" spans="1:16" x14ac:dyDescent="0.25">
      <c r="A672" s="54"/>
      <c r="B672" s="159" t="s">
        <v>280</v>
      </c>
      <c r="C672" s="160"/>
      <c r="D672" s="161" t="s">
        <v>32</v>
      </c>
      <c r="E672" s="161"/>
      <c r="F672" s="162">
        <v>6656.83</v>
      </c>
      <c r="G672" s="163"/>
      <c r="H672" s="162">
        <v>0</v>
      </c>
      <c r="I672" s="163"/>
      <c r="J672" s="162">
        <v>0</v>
      </c>
      <c r="K672" s="163"/>
      <c r="L672" s="162"/>
      <c r="M672" s="163"/>
      <c r="N672" s="162"/>
      <c r="O672" s="163"/>
      <c r="P672" s="52"/>
    </row>
    <row r="673" spans="1:16" ht="17.25" customHeight="1" x14ac:dyDescent="0.25">
      <c r="A673" s="54"/>
      <c r="B673" s="159" t="s">
        <v>111</v>
      </c>
      <c r="C673" s="160"/>
      <c r="D673" s="161" t="s">
        <v>26</v>
      </c>
      <c r="E673" s="161"/>
      <c r="F673" s="162">
        <v>27879.200000000001</v>
      </c>
      <c r="G673" s="163"/>
      <c r="H673" s="162">
        <v>28000</v>
      </c>
      <c r="I673" s="163"/>
      <c r="J673" s="162">
        <v>28000</v>
      </c>
      <c r="K673" s="163"/>
      <c r="L673" s="162"/>
      <c r="M673" s="163"/>
      <c r="N673" s="162"/>
      <c r="O673" s="163"/>
      <c r="P673" s="52"/>
    </row>
    <row r="674" spans="1:16" x14ac:dyDescent="0.25">
      <c r="A674" s="37"/>
      <c r="B674" s="191">
        <v>3</v>
      </c>
      <c r="C674" s="192"/>
      <c r="D674" s="191" t="s">
        <v>38</v>
      </c>
      <c r="E674" s="192"/>
      <c r="F674" s="193">
        <f t="shared" ref="F674" si="280">F675+F676</f>
        <v>153308.77000000002</v>
      </c>
      <c r="G674" s="194"/>
      <c r="H674" s="193">
        <f t="shared" ref="H674" si="281">H675+H676</f>
        <v>193600</v>
      </c>
      <c r="I674" s="194"/>
      <c r="J674" s="193">
        <f>J675+J676</f>
        <v>212050</v>
      </c>
      <c r="K674" s="194"/>
      <c r="L674" s="193">
        <f>SUM(L675:M676)</f>
        <v>218050</v>
      </c>
      <c r="M674" s="194"/>
      <c r="N674" s="193">
        <f>SUM(N675:O676)</f>
        <v>223050</v>
      </c>
      <c r="O674" s="194"/>
      <c r="P674" s="35"/>
    </row>
    <row r="675" spans="1:16" ht="15" customHeight="1" x14ac:dyDescent="0.25">
      <c r="A675" s="36"/>
      <c r="B675" s="189">
        <v>31</v>
      </c>
      <c r="C675" s="190"/>
      <c r="D675" s="227" t="s">
        <v>39</v>
      </c>
      <c r="E675" s="227"/>
      <c r="F675" s="193">
        <v>151018.14000000001</v>
      </c>
      <c r="G675" s="194"/>
      <c r="H675" s="198">
        <v>189000</v>
      </c>
      <c r="I675" s="198"/>
      <c r="J675" s="193">
        <v>208750</v>
      </c>
      <c r="K675" s="194"/>
      <c r="L675" s="198">
        <v>214750</v>
      </c>
      <c r="M675" s="198"/>
      <c r="N675" s="193">
        <v>219750</v>
      </c>
      <c r="O675" s="194"/>
      <c r="P675" s="35" t="s">
        <v>357</v>
      </c>
    </row>
    <row r="676" spans="1:16" x14ac:dyDescent="0.25">
      <c r="A676" s="36"/>
      <c r="B676" s="189">
        <v>32</v>
      </c>
      <c r="C676" s="190"/>
      <c r="D676" s="227" t="s">
        <v>40</v>
      </c>
      <c r="E676" s="227"/>
      <c r="F676" s="193">
        <v>2290.63</v>
      </c>
      <c r="G676" s="194"/>
      <c r="H676" s="198">
        <v>4600</v>
      </c>
      <c r="I676" s="198"/>
      <c r="J676" s="193">
        <v>3300</v>
      </c>
      <c r="K676" s="194"/>
      <c r="L676" s="198">
        <v>3300</v>
      </c>
      <c r="M676" s="198"/>
      <c r="N676" s="193">
        <v>3300</v>
      </c>
      <c r="O676" s="194"/>
      <c r="P676" s="35" t="s">
        <v>357</v>
      </c>
    </row>
    <row r="677" spans="1:16" ht="30.75" customHeight="1" x14ac:dyDescent="0.25">
      <c r="A677" s="38"/>
      <c r="B677" s="185" t="s">
        <v>282</v>
      </c>
      <c r="C677" s="186"/>
      <c r="D677" s="258" t="s">
        <v>281</v>
      </c>
      <c r="E677" s="258"/>
      <c r="F677" s="187">
        <f>F681</f>
        <v>30400.640000000003</v>
      </c>
      <c r="G677" s="188"/>
      <c r="H677" s="187">
        <f>H681</f>
        <v>45400</v>
      </c>
      <c r="I677" s="188"/>
      <c r="J677" s="187">
        <f>J681</f>
        <v>30000</v>
      </c>
      <c r="K677" s="188"/>
      <c r="L677" s="187">
        <f>L681</f>
        <v>30000</v>
      </c>
      <c r="M677" s="188"/>
      <c r="N677" s="187">
        <f>N681</f>
        <v>30000</v>
      </c>
      <c r="O677" s="188"/>
      <c r="P677" s="35"/>
    </row>
    <row r="678" spans="1:16" x14ac:dyDescent="0.25">
      <c r="A678" s="54"/>
      <c r="B678" s="159" t="s">
        <v>110</v>
      </c>
      <c r="C678" s="160"/>
      <c r="D678" s="161" t="s">
        <v>24</v>
      </c>
      <c r="E678" s="161"/>
      <c r="F678" s="162">
        <v>18732.8</v>
      </c>
      <c r="G678" s="163"/>
      <c r="H678" s="162">
        <v>28400</v>
      </c>
      <c r="I678" s="163"/>
      <c r="J678" s="162">
        <f>J677-J679</f>
        <v>13000</v>
      </c>
      <c r="K678" s="163"/>
      <c r="L678" s="162"/>
      <c r="M678" s="163"/>
      <c r="N678" s="162"/>
      <c r="O678" s="163"/>
      <c r="P678" s="52"/>
    </row>
    <row r="679" spans="1:16" ht="15.75" customHeight="1" x14ac:dyDescent="0.25">
      <c r="A679" s="54"/>
      <c r="B679" s="159" t="s">
        <v>280</v>
      </c>
      <c r="C679" s="160"/>
      <c r="D679" s="161" t="s">
        <v>32</v>
      </c>
      <c r="E679" s="161"/>
      <c r="F679" s="162">
        <v>11667.84</v>
      </c>
      <c r="G679" s="163"/>
      <c r="H679" s="162">
        <v>17000</v>
      </c>
      <c r="I679" s="163"/>
      <c r="J679" s="162">
        <v>17000</v>
      </c>
      <c r="K679" s="163"/>
      <c r="L679" s="162"/>
      <c r="M679" s="163"/>
      <c r="N679" s="162"/>
      <c r="O679" s="163"/>
      <c r="P679" s="52"/>
    </row>
    <row r="680" spans="1:16" ht="15.75" customHeight="1" x14ac:dyDescent="0.25">
      <c r="A680" s="60"/>
      <c r="B680" s="159" t="s">
        <v>151</v>
      </c>
      <c r="C680" s="422"/>
      <c r="D680" s="59" t="s">
        <v>33</v>
      </c>
      <c r="E680" s="59"/>
      <c r="F680" s="162">
        <v>0</v>
      </c>
      <c r="G680" s="163"/>
      <c r="H680" s="162">
        <v>0</v>
      </c>
      <c r="I680" s="163"/>
      <c r="J680" s="162">
        <v>0</v>
      </c>
      <c r="K680" s="163"/>
      <c r="L680" s="162"/>
      <c r="M680" s="163"/>
      <c r="N680" s="162"/>
      <c r="O680" s="163"/>
      <c r="P680" s="52"/>
    </row>
    <row r="681" spans="1:16" ht="15" customHeight="1" x14ac:dyDescent="0.25">
      <c r="A681" s="37"/>
      <c r="B681" s="195">
        <v>3</v>
      </c>
      <c r="C681" s="196"/>
      <c r="D681" s="216" t="s">
        <v>38</v>
      </c>
      <c r="E681" s="216"/>
      <c r="F681" s="230">
        <f t="shared" ref="F681" si="282">SUM(F682:G683)</f>
        <v>30400.640000000003</v>
      </c>
      <c r="G681" s="231"/>
      <c r="H681" s="230">
        <f t="shared" ref="H681" si="283">SUM(H682:I683)</f>
        <v>45400</v>
      </c>
      <c r="I681" s="231"/>
      <c r="J681" s="230">
        <f>SUM(J682:K683)</f>
        <v>30000</v>
      </c>
      <c r="K681" s="231"/>
      <c r="L681" s="230">
        <f>SUM(L682:M683)</f>
        <v>30000</v>
      </c>
      <c r="M681" s="231"/>
      <c r="N681" s="230">
        <f>SUM(N682:O683)</f>
        <v>30000</v>
      </c>
      <c r="O681" s="231"/>
      <c r="P681" s="43"/>
    </row>
    <row r="682" spans="1:16" ht="15" customHeight="1" x14ac:dyDescent="0.25">
      <c r="A682" s="36"/>
      <c r="B682" s="189">
        <v>32</v>
      </c>
      <c r="C682" s="190"/>
      <c r="D682" s="227" t="s">
        <v>40</v>
      </c>
      <c r="E682" s="227"/>
      <c r="F682" s="193">
        <v>29859.65</v>
      </c>
      <c r="G682" s="194"/>
      <c r="H682" s="198">
        <v>44700</v>
      </c>
      <c r="I682" s="198"/>
      <c r="J682" s="193">
        <v>29200</v>
      </c>
      <c r="K682" s="194"/>
      <c r="L682" s="198">
        <v>29200</v>
      </c>
      <c r="M682" s="198"/>
      <c r="N682" s="193">
        <v>29200</v>
      </c>
      <c r="O682" s="194"/>
      <c r="P682" s="35" t="s">
        <v>357</v>
      </c>
    </row>
    <row r="683" spans="1:16" ht="18.75" customHeight="1" x14ac:dyDescent="0.25">
      <c r="A683" s="36"/>
      <c r="B683" s="189">
        <v>34</v>
      </c>
      <c r="C683" s="190"/>
      <c r="D683" s="227" t="s">
        <v>41</v>
      </c>
      <c r="E683" s="227"/>
      <c r="F683" s="193">
        <v>540.99</v>
      </c>
      <c r="G683" s="194"/>
      <c r="H683" s="198">
        <v>700</v>
      </c>
      <c r="I683" s="198"/>
      <c r="J683" s="193">
        <v>800</v>
      </c>
      <c r="K683" s="194"/>
      <c r="L683" s="198">
        <v>800</v>
      </c>
      <c r="M683" s="198"/>
      <c r="N683" s="193">
        <v>800</v>
      </c>
      <c r="O683" s="194"/>
      <c r="P683" s="35" t="s">
        <v>357</v>
      </c>
    </row>
    <row r="684" spans="1:16" ht="28.5" customHeight="1" x14ac:dyDescent="0.25">
      <c r="A684" s="38"/>
      <c r="B684" s="185" t="s">
        <v>283</v>
      </c>
      <c r="C684" s="186"/>
      <c r="D684" s="258" t="s">
        <v>284</v>
      </c>
      <c r="E684" s="258"/>
      <c r="F684" s="187">
        <f>F687</f>
        <v>438.2</v>
      </c>
      <c r="G684" s="188"/>
      <c r="H684" s="187">
        <f>H687</f>
        <v>2700</v>
      </c>
      <c r="I684" s="188"/>
      <c r="J684" s="187">
        <f>J687</f>
        <v>700</v>
      </c>
      <c r="K684" s="188"/>
      <c r="L684" s="187">
        <f>L687</f>
        <v>700</v>
      </c>
      <c r="M684" s="188"/>
      <c r="N684" s="187">
        <f>N687</f>
        <v>700</v>
      </c>
      <c r="O684" s="188"/>
      <c r="P684" s="35"/>
    </row>
    <row r="685" spans="1:16" ht="28.5" customHeight="1" x14ac:dyDescent="0.25">
      <c r="A685" s="54"/>
      <c r="B685" s="159" t="s">
        <v>110</v>
      </c>
      <c r="C685" s="160"/>
      <c r="D685" s="161" t="s">
        <v>24</v>
      </c>
      <c r="E685" s="161"/>
      <c r="F685" s="162">
        <v>438.2</v>
      </c>
      <c r="G685" s="163"/>
      <c r="H685" s="162">
        <v>2700</v>
      </c>
      <c r="I685" s="163"/>
      <c r="J685" s="162">
        <v>700</v>
      </c>
      <c r="K685" s="163"/>
      <c r="L685" s="162"/>
      <c r="M685" s="163"/>
      <c r="N685" s="162"/>
      <c r="O685" s="163"/>
      <c r="P685" s="52"/>
    </row>
    <row r="686" spans="1:16" ht="15" customHeight="1" x14ac:dyDescent="0.25">
      <c r="A686" s="54"/>
      <c r="B686" s="159" t="s">
        <v>280</v>
      </c>
      <c r="C686" s="160"/>
      <c r="D686" s="161" t="s">
        <v>32</v>
      </c>
      <c r="E686" s="161"/>
      <c r="F686" s="162"/>
      <c r="G686" s="163"/>
      <c r="H686" s="162">
        <v>0</v>
      </c>
      <c r="I686" s="163"/>
      <c r="J686" s="162">
        <v>0</v>
      </c>
      <c r="K686" s="163"/>
      <c r="L686" s="162"/>
      <c r="M686" s="163"/>
      <c r="N686" s="162"/>
      <c r="O686" s="163"/>
      <c r="P686" s="52"/>
    </row>
    <row r="687" spans="1:16" ht="17.25" customHeight="1" x14ac:dyDescent="0.25">
      <c r="A687" s="37"/>
      <c r="B687" s="195">
        <v>3</v>
      </c>
      <c r="C687" s="196"/>
      <c r="D687" s="216" t="s">
        <v>38</v>
      </c>
      <c r="E687" s="216"/>
      <c r="F687" s="230">
        <f t="shared" ref="F687" si="284">SUM(F688:G688)</f>
        <v>438.2</v>
      </c>
      <c r="G687" s="231"/>
      <c r="H687" s="230">
        <f t="shared" ref="H687" si="285">SUM(H688:I688)</f>
        <v>2700</v>
      </c>
      <c r="I687" s="231"/>
      <c r="J687" s="230">
        <f>SUM(J688:K688)</f>
        <v>700</v>
      </c>
      <c r="K687" s="231"/>
      <c r="L687" s="230">
        <f>SUM(L688:M688)</f>
        <v>700</v>
      </c>
      <c r="M687" s="231"/>
      <c r="N687" s="230">
        <f>SUM(N688:O688)</f>
        <v>700</v>
      </c>
      <c r="O687" s="231"/>
      <c r="P687" s="35"/>
    </row>
    <row r="688" spans="1:16" ht="26.25" customHeight="1" x14ac:dyDescent="0.25">
      <c r="A688" s="36"/>
      <c r="B688" s="189">
        <v>32</v>
      </c>
      <c r="C688" s="190"/>
      <c r="D688" s="227" t="s">
        <v>40</v>
      </c>
      <c r="E688" s="227"/>
      <c r="F688" s="193">
        <v>438.2</v>
      </c>
      <c r="G688" s="194"/>
      <c r="H688" s="198">
        <v>2700</v>
      </c>
      <c r="I688" s="198"/>
      <c r="J688" s="193">
        <v>700</v>
      </c>
      <c r="K688" s="194"/>
      <c r="L688" s="198">
        <v>700</v>
      </c>
      <c r="M688" s="198"/>
      <c r="N688" s="193">
        <v>700</v>
      </c>
      <c r="O688" s="194"/>
      <c r="P688" s="35" t="s">
        <v>357</v>
      </c>
    </row>
    <row r="689" spans="1:16" ht="28.5" customHeight="1" x14ac:dyDescent="0.25">
      <c r="A689" s="38"/>
      <c r="B689" s="185" t="s">
        <v>285</v>
      </c>
      <c r="C689" s="186"/>
      <c r="D689" s="258" t="s">
        <v>286</v>
      </c>
      <c r="E689" s="258"/>
      <c r="F689" s="187">
        <f>F692</f>
        <v>1659.32</v>
      </c>
      <c r="G689" s="188"/>
      <c r="H689" s="187">
        <f>H692</f>
        <v>3000</v>
      </c>
      <c r="I689" s="188"/>
      <c r="J689" s="187">
        <f>J692</f>
        <v>1950</v>
      </c>
      <c r="K689" s="188"/>
      <c r="L689" s="187">
        <f>L692</f>
        <v>1950</v>
      </c>
      <c r="M689" s="188"/>
      <c r="N689" s="187">
        <f>N692</f>
        <v>1950</v>
      </c>
      <c r="O689" s="188"/>
      <c r="P689" s="35"/>
    </row>
    <row r="690" spans="1:16" x14ac:dyDescent="0.25">
      <c r="A690" s="54"/>
      <c r="B690" s="159" t="s">
        <v>110</v>
      </c>
      <c r="C690" s="160"/>
      <c r="D690" s="161" t="s">
        <v>24</v>
      </c>
      <c r="E690" s="161"/>
      <c r="F690" s="162">
        <v>1659.32</v>
      </c>
      <c r="G690" s="163"/>
      <c r="H690" s="162">
        <v>3000</v>
      </c>
      <c r="I690" s="163"/>
      <c r="J690" s="162">
        <v>1950</v>
      </c>
      <c r="K690" s="163"/>
      <c r="L690" s="162"/>
      <c r="M690" s="163"/>
      <c r="N690" s="162"/>
      <c r="O690" s="163"/>
      <c r="P690" s="52"/>
    </row>
    <row r="691" spans="1:16" ht="18" customHeight="1" x14ac:dyDescent="0.25">
      <c r="A691" s="54"/>
      <c r="B691" s="159" t="s">
        <v>280</v>
      </c>
      <c r="C691" s="160"/>
      <c r="D691" s="161" t="s">
        <v>32</v>
      </c>
      <c r="E691" s="161"/>
      <c r="F691" s="162"/>
      <c r="G691" s="163"/>
      <c r="H691" s="162">
        <v>0</v>
      </c>
      <c r="I691" s="163"/>
      <c r="J691" s="162">
        <v>0</v>
      </c>
      <c r="K691" s="163"/>
      <c r="L691" s="162"/>
      <c r="M691" s="163"/>
      <c r="N691" s="162"/>
      <c r="O691" s="163"/>
      <c r="P691" s="52"/>
    </row>
    <row r="692" spans="1:16" ht="27.75" customHeight="1" x14ac:dyDescent="0.25">
      <c r="A692" s="37"/>
      <c r="B692" s="195">
        <v>4</v>
      </c>
      <c r="C692" s="196"/>
      <c r="D692" s="216" t="s">
        <v>45</v>
      </c>
      <c r="E692" s="216"/>
      <c r="F692" s="230">
        <f t="shared" ref="F692" si="286">SUM(F693:G693)</f>
        <v>1659.32</v>
      </c>
      <c r="G692" s="231"/>
      <c r="H692" s="230">
        <f t="shared" ref="H692" si="287">SUM(H693:I693)</f>
        <v>3000</v>
      </c>
      <c r="I692" s="231"/>
      <c r="J692" s="230">
        <f>SUM(J693:K693)</f>
        <v>1950</v>
      </c>
      <c r="K692" s="231"/>
      <c r="L692" s="230">
        <f>SUM(L693:M693)</f>
        <v>1950</v>
      </c>
      <c r="M692" s="231"/>
      <c r="N692" s="230">
        <f>SUM(N693:O693)</f>
        <v>1950</v>
      </c>
      <c r="O692" s="231"/>
      <c r="P692" s="35"/>
    </row>
    <row r="693" spans="1:16" ht="27" customHeight="1" x14ac:dyDescent="0.25">
      <c r="A693" s="36"/>
      <c r="B693" s="189">
        <v>42</v>
      </c>
      <c r="C693" s="190"/>
      <c r="D693" s="227" t="s">
        <v>50</v>
      </c>
      <c r="E693" s="227"/>
      <c r="F693" s="193">
        <v>1659.32</v>
      </c>
      <c r="G693" s="194"/>
      <c r="H693" s="198">
        <v>3000</v>
      </c>
      <c r="I693" s="198"/>
      <c r="J693" s="193">
        <v>1950</v>
      </c>
      <c r="K693" s="194"/>
      <c r="L693" s="198">
        <v>1950</v>
      </c>
      <c r="M693" s="198"/>
      <c r="N693" s="193">
        <v>1950</v>
      </c>
      <c r="O693" s="194"/>
      <c r="P693" s="35" t="s">
        <v>357</v>
      </c>
    </row>
    <row r="694" spans="1:16" ht="27" customHeight="1" x14ac:dyDescent="0.25">
      <c r="A694" s="40"/>
      <c r="B694" s="232" t="s">
        <v>287</v>
      </c>
      <c r="C694" s="233"/>
      <c r="D694" s="234" t="s">
        <v>288</v>
      </c>
      <c r="E694" s="234"/>
      <c r="F694" s="235">
        <f>F695</f>
        <v>237.6</v>
      </c>
      <c r="G694" s="236"/>
      <c r="H694" s="235">
        <f>H695</f>
        <v>1400</v>
      </c>
      <c r="I694" s="236"/>
      <c r="J694" s="235">
        <f>J695</f>
        <v>1400</v>
      </c>
      <c r="K694" s="236"/>
      <c r="L694" s="235">
        <f>L695</f>
        <v>1400</v>
      </c>
      <c r="M694" s="236"/>
      <c r="N694" s="235">
        <f>N695</f>
        <v>1400</v>
      </c>
      <c r="O694" s="236"/>
      <c r="P694" s="33"/>
    </row>
    <row r="695" spans="1:16" ht="26.25" customHeight="1" x14ac:dyDescent="0.25">
      <c r="A695" s="38"/>
      <c r="B695" s="185" t="s">
        <v>289</v>
      </c>
      <c r="C695" s="186"/>
      <c r="D695" s="258" t="s">
        <v>288</v>
      </c>
      <c r="E695" s="258"/>
      <c r="F695" s="187">
        <f>F698</f>
        <v>237.6</v>
      </c>
      <c r="G695" s="188"/>
      <c r="H695" s="187">
        <f>H698</f>
        <v>1400</v>
      </c>
      <c r="I695" s="188"/>
      <c r="J695" s="187">
        <f>J698</f>
        <v>1400</v>
      </c>
      <c r="K695" s="188"/>
      <c r="L695" s="187">
        <f>L698</f>
        <v>1400</v>
      </c>
      <c r="M695" s="188"/>
      <c r="N695" s="187">
        <f>N698</f>
        <v>1400</v>
      </c>
      <c r="O695" s="188"/>
      <c r="P695" s="35"/>
    </row>
    <row r="696" spans="1:16" ht="19.5" customHeight="1" x14ac:dyDescent="0.25">
      <c r="A696" s="54"/>
      <c r="B696" s="159" t="s">
        <v>110</v>
      </c>
      <c r="C696" s="160"/>
      <c r="D696" s="161" t="s">
        <v>24</v>
      </c>
      <c r="E696" s="161"/>
      <c r="F696" s="162"/>
      <c r="G696" s="163"/>
      <c r="H696" s="162">
        <v>1400</v>
      </c>
      <c r="I696" s="163"/>
      <c r="J696" s="162">
        <v>1100</v>
      </c>
      <c r="K696" s="163"/>
      <c r="L696" s="162"/>
      <c r="M696" s="163"/>
      <c r="N696" s="162"/>
      <c r="O696" s="163"/>
      <c r="P696" s="52"/>
    </row>
    <row r="697" spans="1:16" ht="16.5" customHeight="1" x14ac:dyDescent="0.25">
      <c r="A697" s="54"/>
      <c r="B697" s="159" t="s">
        <v>111</v>
      </c>
      <c r="C697" s="160"/>
      <c r="D697" s="161" t="s">
        <v>26</v>
      </c>
      <c r="E697" s="161"/>
      <c r="F697" s="162">
        <v>237.6</v>
      </c>
      <c r="G697" s="163"/>
      <c r="H697" s="162">
        <v>0</v>
      </c>
      <c r="I697" s="163"/>
      <c r="J697" s="162">
        <v>300</v>
      </c>
      <c r="K697" s="163"/>
      <c r="L697" s="162"/>
      <c r="M697" s="163"/>
      <c r="N697" s="162"/>
      <c r="O697" s="163"/>
      <c r="P697" s="52"/>
    </row>
    <row r="698" spans="1:16" ht="17.25" customHeight="1" x14ac:dyDescent="0.25">
      <c r="A698" s="37"/>
      <c r="B698" s="195">
        <v>3</v>
      </c>
      <c r="C698" s="196"/>
      <c r="D698" s="216" t="s">
        <v>38</v>
      </c>
      <c r="E698" s="216"/>
      <c r="F698" s="230">
        <f t="shared" ref="F698" si="288">SUM(F699:G699)</f>
        <v>237.6</v>
      </c>
      <c r="G698" s="231"/>
      <c r="H698" s="230">
        <f t="shared" ref="H698" si="289">SUM(H699:I699)</f>
        <v>1400</v>
      </c>
      <c r="I698" s="231"/>
      <c r="J698" s="230">
        <f>SUM(J699:K699)</f>
        <v>1400</v>
      </c>
      <c r="K698" s="231"/>
      <c r="L698" s="230">
        <f>SUM(L699:M699)</f>
        <v>1400</v>
      </c>
      <c r="M698" s="231"/>
      <c r="N698" s="230">
        <f>SUM(N699:O699)</f>
        <v>1400</v>
      </c>
      <c r="O698" s="231"/>
      <c r="P698" s="35"/>
    </row>
    <row r="699" spans="1:16" ht="14.25" customHeight="1" x14ac:dyDescent="0.25">
      <c r="A699" s="36"/>
      <c r="B699" s="189">
        <v>38</v>
      </c>
      <c r="C699" s="190"/>
      <c r="D699" s="227" t="s">
        <v>44</v>
      </c>
      <c r="E699" s="227"/>
      <c r="F699" s="193">
        <v>237.6</v>
      </c>
      <c r="G699" s="194"/>
      <c r="H699" s="198">
        <v>1400</v>
      </c>
      <c r="I699" s="198"/>
      <c r="J699" s="193">
        <v>1400</v>
      </c>
      <c r="K699" s="194"/>
      <c r="L699" s="198">
        <v>1400</v>
      </c>
      <c r="M699" s="198"/>
      <c r="N699" s="193">
        <v>1400</v>
      </c>
      <c r="O699" s="194"/>
      <c r="P699" s="35" t="s">
        <v>357</v>
      </c>
    </row>
    <row r="700" spans="1:16" ht="15.75" customHeight="1" x14ac:dyDescent="0.25">
      <c r="A700" s="40"/>
      <c r="B700" s="232" t="s">
        <v>290</v>
      </c>
      <c r="C700" s="233"/>
      <c r="D700" s="234" t="s">
        <v>411</v>
      </c>
      <c r="E700" s="234"/>
      <c r="F700" s="235">
        <f>F701</f>
        <v>0</v>
      </c>
      <c r="G700" s="236"/>
      <c r="H700" s="235">
        <f>H701</f>
        <v>0</v>
      </c>
      <c r="I700" s="236"/>
      <c r="J700" s="235">
        <f>J701</f>
        <v>450000</v>
      </c>
      <c r="K700" s="236"/>
      <c r="L700" s="235">
        <f>L701</f>
        <v>0</v>
      </c>
      <c r="M700" s="236"/>
      <c r="N700" s="235">
        <f>N701</f>
        <v>0</v>
      </c>
      <c r="O700" s="236"/>
      <c r="P700" s="33"/>
    </row>
    <row r="701" spans="1:16" ht="43.5" customHeight="1" x14ac:dyDescent="0.25">
      <c r="A701" s="38"/>
      <c r="B701" s="185" t="s">
        <v>291</v>
      </c>
      <c r="C701" s="186"/>
      <c r="D701" s="258" t="s">
        <v>292</v>
      </c>
      <c r="E701" s="258"/>
      <c r="F701" s="187">
        <f>F706</f>
        <v>0</v>
      </c>
      <c r="G701" s="188"/>
      <c r="H701" s="187">
        <f>H706</f>
        <v>0</v>
      </c>
      <c r="I701" s="188"/>
      <c r="J701" s="187">
        <f>J706</f>
        <v>450000</v>
      </c>
      <c r="K701" s="188"/>
      <c r="L701" s="187">
        <f>L706</f>
        <v>0</v>
      </c>
      <c r="M701" s="188"/>
      <c r="N701" s="187">
        <f>N706</f>
        <v>0</v>
      </c>
      <c r="O701" s="188"/>
      <c r="P701" s="35"/>
    </row>
    <row r="702" spans="1:16" ht="18.75" customHeight="1" x14ac:dyDescent="0.25">
      <c r="A702" s="54"/>
      <c r="B702" s="159" t="s">
        <v>110</v>
      </c>
      <c r="C702" s="160"/>
      <c r="D702" s="161" t="s">
        <v>24</v>
      </c>
      <c r="E702" s="161"/>
      <c r="F702" s="162"/>
      <c r="G702" s="163"/>
      <c r="H702" s="162">
        <v>0</v>
      </c>
      <c r="I702" s="163"/>
      <c r="J702" s="162">
        <v>13500</v>
      </c>
      <c r="K702" s="163"/>
      <c r="L702" s="162"/>
      <c r="M702" s="163"/>
      <c r="N702" s="162"/>
      <c r="O702" s="163"/>
      <c r="P702" s="52"/>
    </row>
    <row r="703" spans="1:16" ht="18.75" customHeight="1" x14ac:dyDescent="0.25">
      <c r="A703" s="54"/>
      <c r="B703" s="159" t="s">
        <v>112</v>
      </c>
      <c r="C703" s="160"/>
      <c r="D703" s="161" t="s">
        <v>29</v>
      </c>
      <c r="E703" s="161"/>
      <c r="F703" s="162"/>
      <c r="G703" s="163"/>
      <c r="H703" s="162">
        <v>0</v>
      </c>
      <c r="I703" s="163"/>
      <c r="J703" s="162">
        <v>0</v>
      </c>
      <c r="K703" s="163"/>
      <c r="L703" s="162"/>
      <c r="M703" s="163"/>
      <c r="N703" s="162"/>
      <c r="O703" s="163"/>
      <c r="P703" s="52"/>
    </row>
    <row r="704" spans="1:16" x14ac:dyDescent="0.25">
      <c r="A704" s="54"/>
      <c r="B704" s="159" t="s">
        <v>144</v>
      </c>
      <c r="C704" s="160"/>
      <c r="D704" s="161" t="s">
        <v>27</v>
      </c>
      <c r="E704" s="161"/>
      <c r="F704" s="162"/>
      <c r="G704" s="163"/>
      <c r="H704" s="162">
        <v>0</v>
      </c>
      <c r="I704" s="163"/>
      <c r="J704" s="162">
        <v>436500</v>
      </c>
      <c r="K704" s="163"/>
      <c r="L704" s="162"/>
      <c r="M704" s="163"/>
      <c r="N704" s="162"/>
      <c r="O704" s="163"/>
      <c r="P704" s="52"/>
    </row>
    <row r="705" spans="1:16" x14ac:dyDescent="0.25">
      <c r="A705" s="54"/>
      <c r="B705" s="159" t="s">
        <v>329</v>
      </c>
      <c r="C705" s="160"/>
      <c r="D705" s="161" t="s">
        <v>330</v>
      </c>
      <c r="E705" s="161"/>
      <c r="F705" s="162"/>
      <c r="G705" s="163"/>
      <c r="H705" s="162">
        <v>0</v>
      </c>
      <c r="I705" s="163"/>
      <c r="J705" s="162">
        <v>0</v>
      </c>
      <c r="K705" s="163"/>
      <c r="L705" s="162"/>
      <c r="M705" s="163"/>
      <c r="N705" s="162"/>
      <c r="O705" s="163"/>
      <c r="P705" s="52"/>
    </row>
    <row r="706" spans="1:16" ht="25.5" customHeight="1" x14ac:dyDescent="0.25">
      <c r="A706" s="37"/>
      <c r="B706" s="195">
        <v>4</v>
      </c>
      <c r="C706" s="196"/>
      <c r="D706" s="216" t="s">
        <v>45</v>
      </c>
      <c r="E706" s="216"/>
      <c r="F706" s="230">
        <f t="shared" ref="F706" si="290">SUM(F707:G707)</f>
        <v>0</v>
      </c>
      <c r="G706" s="231"/>
      <c r="H706" s="230">
        <f t="shared" ref="H706" si="291">SUM(H707:I707)</f>
        <v>0</v>
      </c>
      <c r="I706" s="231"/>
      <c r="J706" s="230">
        <f>SUM(J707:K707)</f>
        <v>450000</v>
      </c>
      <c r="K706" s="231"/>
      <c r="L706" s="230">
        <f>SUM(L707:M707)</f>
        <v>0</v>
      </c>
      <c r="M706" s="231"/>
      <c r="N706" s="230">
        <f>SUM(N707:O707)</f>
        <v>0</v>
      </c>
      <c r="O706" s="231"/>
      <c r="P706" s="35"/>
    </row>
    <row r="707" spans="1:16" ht="29.25" customHeight="1" x14ac:dyDescent="0.25">
      <c r="A707" s="36"/>
      <c r="B707" s="189">
        <v>42</v>
      </c>
      <c r="C707" s="190"/>
      <c r="D707" s="227" t="s">
        <v>50</v>
      </c>
      <c r="E707" s="227"/>
      <c r="F707" s="193">
        <v>0</v>
      </c>
      <c r="G707" s="194"/>
      <c r="H707" s="198">
        <v>0</v>
      </c>
      <c r="I707" s="198"/>
      <c r="J707" s="193">
        <v>450000</v>
      </c>
      <c r="K707" s="194"/>
      <c r="L707" s="198">
        <v>0</v>
      </c>
      <c r="M707" s="198"/>
      <c r="N707" s="193">
        <v>0</v>
      </c>
      <c r="O707" s="194"/>
      <c r="P707" s="35" t="s">
        <v>357</v>
      </c>
    </row>
    <row r="708" spans="1:16" x14ac:dyDescent="0.25">
      <c r="A708" s="41"/>
      <c r="B708" s="241" t="s">
        <v>293</v>
      </c>
      <c r="C708" s="242"/>
      <c r="D708" s="243" t="s">
        <v>294</v>
      </c>
      <c r="E708" s="243"/>
      <c r="F708" s="244">
        <f>F709</f>
        <v>0</v>
      </c>
      <c r="G708" s="245"/>
      <c r="H708" s="244">
        <f>H709</f>
        <v>0</v>
      </c>
      <c r="I708" s="245"/>
      <c r="J708" s="244">
        <f>J709</f>
        <v>0</v>
      </c>
      <c r="K708" s="245"/>
      <c r="L708" s="244">
        <f>L709</f>
        <v>0</v>
      </c>
      <c r="M708" s="245"/>
      <c r="N708" s="244">
        <f>N709</f>
        <v>0</v>
      </c>
      <c r="O708" s="245"/>
      <c r="P708" s="31"/>
    </row>
    <row r="709" spans="1:16" ht="18" customHeight="1" x14ac:dyDescent="0.25">
      <c r="A709" s="40"/>
      <c r="B709" s="232" t="s">
        <v>296</v>
      </c>
      <c r="C709" s="233"/>
      <c r="D709" s="234" t="s">
        <v>297</v>
      </c>
      <c r="E709" s="234"/>
      <c r="F709" s="235">
        <f>F710</f>
        <v>0</v>
      </c>
      <c r="G709" s="236"/>
      <c r="H709" s="235">
        <f>H710</f>
        <v>0</v>
      </c>
      <c r="I709" s="236"/>
      <c r="J709" s="235">
        <f>J710</f>
        <v>0</v>
      </c>
      <c r="K709" s="236"/>
      <c r="L709" s="235">
        <f>L710</f>
        <v>0</v>
      </c>
      <c r="M709" s="236"/>
      <c r="N709" s="235">
        <f>N710</f>
        <v>0</v>
      </c>
      <c r="O709" s="236"/>
      <c r="P709" s="33"/>
    </row>
    <row r="710" spans="1:16" x14ac:dyDescent="0.25">
      <c r="A710" s="38"/>
      <c r="B710" s="185" t="s">
        <v>307</v>
      </c>
      <c r="C710" s="186"/>
      <c r="D710" s="258" t="s">
        <v>297</v>
      </c>
      <c r="E710" s="258"/>
      <c r="F710" s="187">
        <f>F712</f>
        <v>0</v>
      </c>
      <c r="G710" s="188"/>
      <c r="H710" s="187">
        <f>H712</f>
        <v>0</v>
      </c>
      <c r="I710" s="188"/>
      <c r="J710" s="187">
        <f>J712</f>
        <v>0</v>
      </c>
      <c r="K710" s="188"/>
      <c r="L710" s="187">
        <f>L712</f>
        <v>0</v>
      </c>
      <c r="M710" s="188"/>
      <c r="N710" s="187">
        <f>N712</f>
        <v>0</v>
      </c>
      <c r="O710" s="188"/>
      <c r="P710" s="35"/>
    </row>
    <row r="711" spans="1:16" x14ac:dyDescent="0.25">
      <c r="A711" s="54"/>
      <c r="B711" s="159" t="s">
        <v>110</v>
      </c>
      <c r="C711" s="160"/>
      <c r="D711" s="161" t="s">
        <v>24</v>
      </c>
      <c r="E711" s="161"/>
      <c r="F711" s="162"/>
      <c r="G711" s="163"/>
      <c r="H711" s="162">
        <v>0</v>
      </c>
      <c r="I711" s="163"/>
      <c r="J711" s="162">
        <v>0</v>
      </c>
      <c r="K711" s="163"/>
      <c r="L711" s="162"/>
      <c r="M711" s="163"/>
      <c r="N711" s="162"/>
      <c r="O711" s="163"/>
      <c r="P711" s="52"/>
    </row>
    <row r="712" spans="1:16" x14ac:dyDescent="0.25">
      <c r="A712" s="37"/>
      <c r="B712" s="195">
        <v>3</v>
      </c>
      <c r="C712" s="196"/>
      <c r="D712" s="216" t="s">
        <v>38</v>
      </c>
      <c r="E712" s="216"/>
      <c r="F712" s="230">
        <f t="shared" ref="F712" si="292">SUM(F713:G713)</f>
        <v>0</v>
      </c>
      <c r="G712" s="231"/>
      <c r="H712" s="230">
        <f t="shared" ref="H712" si="293">SUM(H713:I713)</f>
        <v>0</v>
      </c>
      <c r="I712" s="231"/>
      <c r="J712" s="230">
        <f>SUM(J713:K713)</f>
        <v>0</v>
      </c>
      <c r="K712" s="231"/>
      <c r="L712" s="230">
        <f>SUM(L713:M713)</f>
        <v>0</v>
      </c>
      <c r="M712" s="231"/>
      <c r="N712" s="230">
        <f>SUM(N713:O713)</f>
        <v>0</v>
      </c>
      <c r="O712" s="231"/>
      <c r="P712" s="35"/>
    </row>
    <row r="713" spans="1:16" ht="18" customHeight="1" x14ac:dyDescent="0.25">
      <c r="A713" s="36"/>
      <c r="B713" s="189">
        <v>38</v>
      </c>
      <c r="C713" s="190"/>
      <c r="D713" s="227" t="s">
        <v>44</v>
      </c>
      <c r="E713" s="227"/>
      <c r="F713" s="193">
        <v>0</v>
      </c>
      <c r="G713" s="194"/>
      <c r="H713" s="198">
        <v>0</v>
      </c>
      <c r="I713" s="198"/>
      <c r="J713" s="193">
        <v>0</v>
      </c>
      <c r="K713" s="194"/>
      <c r="L713" s="198"/>
      <c r="M713" s="198"/>
      <c r="N713" s="193"/>
      <c r="O713" s="194"/>
      <c r="P713" s="35" t="s">
        <v>357</v>
      </c>
    </row>
    <row r="714" spans="1:16" ht="17.25" customHeight="1" x14ac:dyDescent="0.25">
      <c r="A714" s="39"/>
      <c r="B714" s="248" t="s">
        <v>298</v>
      </c>
      <c r="C714" s="249"/>
      <c r="D714" s="250" t="s">
        <v>299</v>
      </c>
      <c r="E714" s="250"/>
      <c r="F714" s="251">
        <f>F715+F746</f>
        <v>232043.61</v>
      </c>
      <c r="G714" s="252"/>
      <c r="H714" s="251">
        <f>H715+H746</f>
        <v>96600</v>
      </c>
      <c r="I714" s="252"/>
      <c r="J714" s="251">
        <f>J715+J746</f>
        <v>104600</v>
      </c>
      <c r="K714" s="252"/>
      <c r="L714" s="251">
        <f>L715+L746</f>
        <v>108600</v>
      </c>
      <c r="M714" s="252"/>
      <c r="N714" s="251">
        <f>N715+N746</f>
        <v>108600</v>
      </c>
      <c r="O714" s="252"/>
      <c r="P714" s="29"/>
    </row>
    <row r="715" spans="1:16" x14ac:dyDescent="0.25">
      <c r="A715" s="41"/>
      <c r="B715" s="241" t="s">
        <v>300</v>
      </c>
      <c r="C715" s="242"/>
      <c r="D715" s="243" t="s">
        <v>301</v>
      </c>
      <c r="E715" s="243"/>
      <c r="F715" s="244">
        <f>F716+F741</f>
        <v>231379.99</v>
      </c>
      <c r="G715" s="245"/>
      <c r="H715" s="244">
        <f t="shared" ref="H715" si="294">H716+H741</f>
        <v>95900</v>
      </c>
      <c r="I715" s="245"/>
      <c r="J715" s="244">
        <f t="shared" ref="J715" si="295">J716+J741</f>
        <v>103900</v>
      </c>
      <c r="K715" s="245"/>
      <c r="L715" s="244">
        <f t="shared" ref="L715" si="296">L716+L741</f>
        <v>107900</v>
      </c>
      <c r="M715" s="245"/>
      <c r="N715" s="244">
        <f t="shared" ref="N715" si="297">N716+N741</f>
        <v>107900</v>
      </c>
      <c r="O715" s="245"/>
      <c r="P715" s="31"/>
    </row>
    <row r="716" spans="1:16" x14ac:dyDescent="0.25">
      <c r="A716" s="40"/>
      <c r="B716" s="232" t="s">
        <v>302</v>
      </c>
      <c r="C716" s="233"/>
      <c r="D716" s="234" t="s">
        <v>303</v>
      </c>
      <c r="E716" s="234"/>
      <c r="F716" s="235">
        <f>F717+F722+F728+F733</f>
        <v>231379.99</v>
      </c>
      <c r="G716" s="236"/>
      <c r="H716" s="235">
        <f>H717+H722+H728+H733</f>
        <v>95900</v>
      </c>
      <c r="I716" s="236"/>
      <c r="J716" s="235">
        <f>J717+J722+J728+J733</f>
        <v>93900</v>
      </c>
      <c r="K716" s="236"/>
      <c r="L716" s="235">
        <f>L717+L722+L728+L733</f>
        <v>97900</v>
      </c>
      <c r="M716" s="236"/>
      <c r="N716" s="235">
        <f>N717+N722+N728+N733</f>
        <v>97900</v>
      </c>
      <c r="O716" s="236"/>
      <c r="P716" s="33"/>
    </row>
    <row r="717" spans="1:16" ht="30" customHeight="1" x14ac:dyDescent="0.25">
      <c r="A717" s="38"/>
      <c r="B717" s="185" t="s">
        <v>304</v>
      </c>
      <c r="C717" s="186"/>
      <c r="D717" s="258" t="s">
        <v>39</v>
      </c>
      <c r="E717" s="258"/>
      <c r="F717" s="187">
        <f>F719</f>
        <v>31303.62</v>
      </c>
      <c r="G717" s="188"/>
      <c r="H717" s="187">
        <f>H719</f>
        <v>73600</v>
      </c>
      <c r="I717" s="188"/>
      <c r="J717" s="187">
        <f>J719</f>
        <v>76600</v>
      </c>
      <c r="K717" s="188"/>
      <c r="L717" s="187">
        <f>L719</f>
        <v>80600</v>
      </c>
      <c r="M717" s="188"/>
      <c r="N717" s="187">
        <f>N719</f>
        <v>80600</v>
      </c>
      <c r="O717" s="188"/>
      <c r="P717" s="35"/>
    </row>
    <row r="718" spans="1:16" ht="19.5" customHeight="1" x14ac:dyDescent="0.25">
      <c r="A718" s="54"/>
      <c r="B718" s="159" t="s">
        <v>110</v>
      </c>
      <c r="C718" s="160"/>
      <c r="D718" s="161" t="s">
        <v>24</v>
      </c>
      <c r="E718" s="161"/>
      <c r="F718" s="162">
        <v>31303.62</v>
      </c>
      <c r="G718" s="163"/>
      <c r="H718" s="162">
        <v>73600</v>
      </c>
      <c r="I718" s="163"/>
      <c r="J718" s="162">
        <v>76600</v>
      </c>
      <c r="K718" s="163"/>
      <c r="L718" s="162"/>
      <c r="M718" s="163"/>
      <c r="N718" s="162"/>
      <c r="O718" s="163"/>
      <c r="P718" s="52"/>
    </row>
    <row r="719" spans="1:16" x14ac:dyDescent="0.25">
      <c r="A719" s="37"/>
      <c r="B719" s="195">
        <v>3</v>
      </c>
      <c r="C719" s="196"/>
      <c r="D719" s="216" t="s">
        <v>38</v>
      </c>
      <c r="E719" s="216"/>
      <c r="F719" s="230">
        <f t="shared" ref="F719" si="298">SUM(F720:G721)</f>
        <v>31303.62</v>
      </c>
      <c r="G719" s="231"/>
      <c r="H719" s="230">
        <f t="shared" ref="H719" si="299">SUM(H720:I721)</f>
        <v>73600</v>
      </c>
      <c r="I719" s="231"/>
      <c r="J719" s="230">
        <f>SUM(J720:K721)</f>
        <v>76600</v>
      </c>
      <c r="K719" s="231"/>
      <c r="L719" s="230">
        <f>SUM(L720:M721)</f>
        <v>80600</v>
      </c>
      <c r="M719" s="231"/>
      <c r="N719" s="230">
        <f>SUM(N720:O721)</f>
        <v>80600</v>
      </c>
      <c r="O719" s="231"/>
      <c r="P719" s="35"/>
    </row>
    <row r="720" spans="1:16" ht="15.75" customHeight="1" x14ac:dyDescent="0.25">
      <c r="A720" s="36"/>
      <c r="B720" s="189">
        <v>31</v>
      </c>
      <c r="C720" s="190"/>
      <c r="D720" s="227" t="s">
        <v>39</v>
      </c>
      <c r="E720" s="227"/>
      <c r="F720" s="193">
        <v>31303.62</v>
      </c>
      <c r="G720" s="194"/>
      <c r="H720" s="198">
        <v>73000</v>
      </c>
      <c r="I720" s="198"/>
      <c r="J720" s="193">
        <v>76000</v>
      </c>
      <c r="K720" s="194"/>
      <c r="L720" s="198">
        <v>80000</v>
      </c>
      <c r="M720" s="198"/>
      <c r="N720" s="193">
        <v>80000</v>
      </c>
      <c r="O720" s="194"/>
      <c r="P720" s="35" t="s">
        <v>362</v>
      </c>
    </row>
    <row r="721" spans="1:16" x14ac:dyDescent="0.25">
      <c r="A721" s="36"/>
      <c r="B721" s="189">
        <v>32</v>
      </c>
      <c r="C721" s="190"/>
      <c r="D721" s="227" t="s">
        <v>40</v>
      </c>
      <c r="E721" s="227"/>
      <c r="F721" s="193">
        <v>0</v>
      </c>
      <c r="G721" s="194"/>
      <c r="H721" s="198">
        <v>600</v>
      </c>
      <c r="I721" s="198"/>
      <c r="J721" s="193">
        <v>600</v>
      </c>
      <c r="K721" s="194"/>
      <c r="L721" s="198">
        <v>600</v>
      </c>
      <c r="M721" s="198"/>
      <c r="N721" s="193">
        <v>600</v>
      </c>
      <c r="O721" s="194"/>
      <c r="P721" s="35" t="s">
        <v>362</v>
      </c>
    </row>
    <row r="722" spans="1:16" ht="27.75" customHeight="1" x14ac:dyDescent="0.25">
      <c r="A722" s="38"/>
      <c r="B722" s="185" t="s">
        <v>305</v>
      </c>
      <c r="C722" s="186"/>
      <c r="D722" s="258" t="s">
        <v>281</v>
      </c>
      <c r="E722" s="258"/>
      <c r="F722" s="187">
        <f>F725</f>
        <v>3587.3399999999997</v>
      </c>
      <c r="G722" s="188"/>
      <c r="H722" s="187">
        <f>H725</f>
        <v>9400</v>
      </c>
      <c r="I722" s="188"/>
      <c r="J722" s="187">
        <f>J725</f>
        <v>9400</v>
      </c>
      <c r="K722" s="188"/>
      <c r="L722" s="187">
        <f>L725</f>
        <v>9400</v>
      </c>
      <c r="M722" s="188"/>
      <c r="N722" s="187">
        <f>N725</f>
        <v>9400</v>
      </c>
      <c r="O722" s="188"/>
      <c r="P722" s="35"/>
    </row>
    <row r="723" spans="1:16" ht="18" customHeight="1" x14ac:dyDescent="0.25">
      <c r="A723" s="54"/>
      <c r="B723" s="159" t="s">
        <v>110</v>
      </c>
      <c r="C723" s="160"/>
      <c r="D723" s="161" t="s">
        <v>24</v>
      </c>
      <c r="E723" s="161"/>
      <c r="F723" s="162">
        <v>3604.97</v>
      </c>
      <c r="G723" s="163"/>
      <c r="H723" s="162">
        <v>9400</v>
      </c>
      <c r="I723" s="163"/>
      <c r="J723" s="162">
        <v>9400</v>
      </c>
      <c r="K723" s="163"/>
      <c r="L723" s="162"/>
      <c r="M723" s="163"/>
      <c r="N723" s="162"/>
      <c r="O723" s="163"/>
      <c r="P723" s="52"/>
    </row>
    <row r="724" spans="1:16" ht="16.5" customHeight="1" x14ac:dyDescent="0.25">
      <c r="A724" s="54"/>
      <c r="B724" s="159" t="s">
        <v>280</v>
      </c>
      <c r="C724" s="160"/>
      <c r="D724" s="161" t="s">
        <v>32</v>
      </c>
      <c r="E724" s="161"/>
      <c r="F724" s="162"/>
      <c r="G724" s="163"/>
      <c r="H724" s="162">
        <v>0</v>
      </c>
      <c r="I724" s="163"/>
      <c r="J724" s="162">
        <v>0</v>
      </c>
      <c r="K724" s="163"/>
      <c r="L724" s="162"/>
      <c r="M724" s="163"/>
      <c r="N724" s="162"/>
      <c r="O724" s="163"/>
      <c r="P724" s="52"/>
    </row>
    <row r="725" spans="1:16" ht="18" customHeight="1" x14ac:dyDescent="0.25">
      <c r="A725" s="37"/>
      <c r="B725" s="195">
        <v>3</v>
      </c>
      <c r="C725" s="196"/>
      <c r="D725" s="216" t="s">
        <v>38</v>
      </c>
      <c r="E725" s="216"/>
      <c r="F725" s="230">
        <f t="shared" ref="F725" si="300">SUM(F726:G727)</f>
        <v>3587.3399999999997</v>
      </c>
      <c r="G725" s="231"/>
      <c r="H725" s="230">
        <f t="shared" ref="H725" si="301">SUM(H726:I727)</f>
        <v>9400</v>
      </c>
      <c r="I725" s="231"/>
      <c r="J725" s="230">
        <f>SUM(J726:K727)</f>
        <v>9400</v>
      </c>
      <c r="K725" s="231"/>
      <c r="L725" s="230">
        <f>SUM(L726:M727)</f>
        <v>9400</v>
      </c>
      <c r="M725" s="231"/>
      <c r="N725" s="230">
        <f>SUM(N726:O727)</f>
        <v>9400</v>
      </c>
      <c r="O725" s="231"/>
      <c r="P725" s="35"/>
    </row>
    <row r="726" spans="1:16" x14ac:dyDescent="0.25">
      <c r="A726" s="36"/>
      <c r="B726" s="189">
        <v>32</v>
      </c>
      <c r="C726" s="190"/>
      <c r="D726" s="227" t="s">
        <v>40</v>
      </c>
      <c r="E726" s="227"/>
      <c r="F726" s="193">
        <v>3386.99</v>
      </c>
      <c r="G726" s="194"/>
      <c r="H726" s="198">
        <v>8400</v>
      </c>
      <c r="I726" s="198"/>
      <c r="J726" s="193">
        <v>8400</v>
      </c>
      <c r="K726" s="194"/>
      <c r="L726" s="198">
        <v>8400</v>
      </c>
      <c r="M726" s="198"/>
      <c r="N726" s="193">
        <v>8400</v>
      </c>
      <c r="O726" s="194"/>
      <c r="P726" s="35" t="s">
        <v>362</v>
      </c>
    </row>
    <row r="727" spans="1:16" ht="27" customHeight="1" x14ac:dyDescent="0.25">
      <c r="A727" s="36"/>
      <c r="B727" s="189">
        <v>34</v>
      </c>
      <c r="C727" s="190"/>
      <c r="D727" s="227" t="s">
        <v>41</v>
      </c>
      <c r="E727" s="227"/>
      <c r="F727" s="193">
        <v>200.35</v>
      </c>
      <c r="G727" s="194"/>
      <c r="H727" s="198">
        <v>1000</v>
      </c>
      <c r="I727" s="198"/>
      <c r="J727" s="193">
        <v>1000</v>
      </c>
      <c r="K727" s="194"/>
      <c r="L727" s="198">
        <v>1000</v>
      </c>
      <c r="M727" s="198"/>
      <c r="N727" s="193">
        <v>1000</v>
      </c>
      <c r="O727" s="194"/>
      <c r="P727" s="35" t="s">
        <v>362</v>
      </c>
    </row>
    <row r="728" spans="1:16" ht="30" customHeight="1" x14ac:dyDescent="0.25">
      <c r="A728" s="38"/>
      <c r="B728" s="185" t="s">
        <v>306</v>
      </c>
      <c r="C728" s="186"/>
      <c r="D728" s="258" t="s">
        <v>377</v>
      </c>
      <c r="E728" s="258"/>
      <c r="F728" s="187">
        <f>F731</f>
        <v>4234.53</v>
      </c>
      <c r="G728" s="188"/>
      <c r="H728" s="187">
        <f>H731</f>
        <v>7900</v>
      </c>
      <c r="I728" s="188"/>
      <c r="J728" s="187">
        <f>J731</f>
        <v>7900</v>
      </c>
      <c r="K728" s="188"/>
      <c r="L728" s="187">
        <f>L731</f>
        <v>7900</v>
      </c>
      <c r="M728" s="188"/>
      <c r="N728" s="187">
        <f>N731</f>
        <v>7900</v>
      </c>
      <c r="O728" s="188"/>
      <c r="P728" s="35"/>
    </row>
    <row r="729" spans="1:16" ht="20.25" customHeight="1" x14ac:dyDescent="0.25">
      <c r="A729" s="54"/>
      <c r="B729" s="159" t="s">
        <v>110</v>
      </c>
      <c r="C729" s="160"/>
      <c r="D729" s="161" t="s">
        <v>24</v>
      </c>
      <c r="E729" s="161"/>
      <c r="F729" s="162">
        <v>1534.53</v>
      </c>
      <c r="G729" s="163"/>
      <c r="H729" s="162">
        <v>5200</v>
      </c>
      <c r="I729" s="163"/>
      <c r="J729" s="162">
        <v>5200</v>
      </c>
      <c r="K729" s="163"/>
      <c r="L729" s="162"/>
      <c r="M729" s="163"/>
      <c r="N729" s="162"/>
      <c r="O729" s="163"/>
      <c r="P729" s="52"/>
    </row>
    <row r="730" spans="1:16" x14ac:dyDescent="0.25">
      <c r="A730" s="54"/>
      <c r="B730" s="159" t="s">
        <v>111</v>
      </c>
      <c r="C730" s="160"/>
      <c r="D730" s="161" t="s">
        <v>26</v>
      </c>
      <c r="E730" s="161"/>
      <c r="F730" s="162">
        <v>2700</v>
      </c>
      <c r="G730" s="163"/>
      <c r="H730" s="162">
        <v>2700</v>
      </c>
      <c r="I730" s="163"/>
      <c r="J730" s="162">
        <v>2700</v>
      </c>
      <c r="K730" s="163"/>
      <c r="L730" s="162"/>
      <c r="M730" s="163"/>
      <c r="N730" s="162"/>
      <c r="O730" s="163"/>
      <c r="P730" s="52"/>
    </row>
    <row r="731" spans="1:16" ht="27" customHeight="1" x14ac:dyDescent="0.25">
      <c r="A731" s="37"/>
      <c r="B731" s="195">
        <v>4</v>
      </c>
      <c r="C731" s="196"/>
      <c r="D731" s="216" t="s">
        <v>45</v>
      </c>
      <c r="E731" s="216"/>
      <c r="F731" s="230">
        <f t="shared" ref="F731" si="302">SUM(F732:G732)</f>
        <v>4234.53</v>
      </c>
      <c r="G731" s="231"/>
      <c r="H731" s="230">
        <f t="shared" ref="H731" si="303">SUM(H732:I732)</f>
        <v>7900</v>
      </c>
      <c r="I731" s="231"/>
      <c r="J731" s="230">
        <f>SUM(J732:K732)</f>
        <v>7900</v>
      </c>
      <c r="K731" s="231"/>
      <c r="L731" s="230">
        <f>SUM(L732:M732)</f>
        <v>7900</v>
      </c>
      <c r="M731" s="231"/>
      <c r="N731" s="230">
        <f>SUM(N732:O732)</f>
        <v>7900</v>
      </c>
      <c r="O731" s="231"/>
      <c r="P731" s="35"/>
    </row>
    <row r="732" spans="1:16" ht="32.25" customHeight="1" x14ac:dyDescent="0.25">
      <c r="A732" s="36"/>
      <c r="B732" s="189">
        <v>42</v>
      </c>
      <c r="C732" s="190"/>
      <c r="D732" s="227" t="s">
        <v>50</v>
      </c>
      <c r="E732" s="227"/>
      <c r="F732" s="193">
        <v>4234.53</v>
      </c>
      <c r="G732" s="194"/>
      <c r="H732" s="198">
        <v>7900</v>
      </c>
      <c r="I732" s="198"/>
      <c r="J732" s="193">
        <v>7900</v>
      </c>
      <c r="K732" s="194"/>
      <c r="L732" s="198">
        <v>7900</v>
      </c>
      <c r="M732" s="198"/>
      <c r="N732" s="193">
        <v>7900</v>
      </c>
      <c r="O732" s="194"/>
      <c r="P732" s="35" t="s">
        <v>362</v>
      </c>
    </row>
    <row r="733" spans="1:16" ht="42.75" customHeight="1" x14ac:dyDescent="0.25">
      <c r="A733" s="38"/>
      <c r="B733" s="185" t="s">
        <v>308</v>
      </c>
      <c r="C733" s="186"/>
      <c r="D733" s="258" t="s">
        <v>309</v>
      </c>
      <c r="E733" s="258"/>
      <c r="F733" s="187">
        <f>F738</f>
        <v>192254.5</v>
      </c>
      <c r="G733" s="188"/>
      <c r="H733" s="187">
        <f>H738</f>
        <v>5000</v>
      </c>
      <c r="I733" s="188"/>
      <c r="J733" s="187">
        <f>J738</f>
        <v>0</v>
      </c>
      <c r="K733" s="188"/>
      <c r="L733" s="187">
        <f>L738</f>
        <v>0</v>
      </c>
      <c r="M733" s="188"/>
      <c r="N733" s="187">
        <f>N738</f>
        <v>0</v>
      </c>
      <c r="O733" s="188"/>
      <c r="P733" s="35"/>
    </row>
    <row r="734" spans="1:16" ht="15.75" customHeight="1" x14ac:dyDescent="0.25">
      <c r="A734" s="54"/>
      <c r="B734" s="159" t="s">
        <v>110</v>
      </c>
      <c r="C734" s="160"/>
      <c r="D734" s="161" t="s">
        <v>24</v>
      </c>
      <c r="E734" s="161"/>
      <c r="F734" s="162">
        <v>68776.490000000005</v>
      </c>
      <c r="G734" s="163"/>
      <c r="H734" s="162">
        <v>5000</v>
      </c>
      <c r="I734" s="163"/>
      <c r="J734" s="162">
        <v>0</v>
      </c>
      <c r="K734" s="163"/>
      <c r="L734" s="162"/>
      <c r="M734" s="163"/>
      <c r="N734" s="162"/>
      <c r="O734" s="163"/>
      <c r="P734" s="52"/>
    </row>
    <row r="735" spans="1:16" x14ac:dyDescent="0.25">
      <c r="A735" s="54"/>
      <c r="B735" s="159" t="s">
        <v>112</v>
      </c>
      <c r="C735" s="160"/>
      <c r="D735" s="161" t="s">
        <v>29</v>
      </c>
      <c r="E735" s="161"/>
      <c r="F735" s="162"/>
      <c r="G735" s="163"/>
      <c r="H735" s="162">
        <v>0</v>
      </c>
      <c r="I735" s="163"/>
      <c r="J735" s="162">
        <v>0</v>
      </c>
      <c r="K735" s="163"/>
      <c r="L735" s="162"/>
      <c r="M735" s="163"/>
      <c r="N735" s="162"/>
      <c r="O735" s="163"/>
      <c r="P735" s="52"/>
    </row>
    <row r="736" spans="1:16" x14ac:dyDescent="0.25">
      <c r="A736" s="54"/>
      <c r="B736" s="159" t="s">
        <v>111</v>
      </c>
      <c r="C736" s="160"/>
      <c r="D736" s="161" t="s">
        <v>26</v>
      </c>
      <c r="E736" s="161"/>
      <c r="F736" s="162">
        <v>123478.01</v>
      </c>
      <c r="G736" s="163"/>
      <c r="H736" s="162">
        <v>0</v>
      </c>
      <c r="I736" s="163"/>
      <c r="J736" s="162">
        <v>0</v>
      </c>
      <c r="K736" s="163"/>
      <c r="L736" s="162"/>
      <c r="M736" s="163"/>
      <c r="N736" s="162"/>
      <c r="O736" s="163"/>
      <c r="P736" s="52"/>
    </row>
    <row r="737" spans="1:16" ht="15" customHeight="1" x14ac:dyDescent="0.25">
      <c r="A737" s="54"/>
      <c r="B737" s="159" t="s">
        <v>144</v>
      </c>
      <c r="C737" s="160"/>
      <c r="D737" s="161" t="s">
        <v>27</v>
      </c>
      <c r="E737" s="161"/>
      <c r="F737" s="47"/>
      <c r="G737" s="48"/>
      <c r="H737" s="162">
        <v>0</v>
      </c>
      <c r="I737" s="163"/>
      <c r="J737" s="47"/>
      <c r="K737" s="48"/>
      <c r="L737" s="47"/>
      <c r="M737" s="48"/>
      <c r="N737" s="47"/>
      <c r="O737" s="48"/>
      <c r="P737" s="52"/>
    </row>
    <row r="738" spans="1:16" ht="27.75" customHeight="1" x14ac:dyDescent="0.25">
      <c r="A738" s="36"/>
      <c r="B738" s="191">
        <v>4</v>
      </c>
      <c r="C738" s="192"/>
      <c r="D738" s="227" t="s">
        <v>45</v>
      </c>
      <c r="E738" s="227"/>
      <c r="F738" s="193">
        <f t="shared" ref="F738" si="304">SUM(F739:G740)</f>
        <v>192254.5</v>
      </c>
      <c r="G738" s="194"/>
      <c r="H738" s="193">
        <f t="shared" ref="H738" si="305">SUM(H739:I740)</f>
        <v>5000</v>
      </c>
      <c r="I738" s="194"/>
      <c r="J738" s="193">
        <f>SUM(J739:K740)</f>
        <v>0</v>
      </c>
      <c r="K738" s="194"/>
      <c r="L738" s="193">
        <f>SUM(L739:M740)</f>
        <v>0</v>
      </c>
      <c r="M738" s="194"/>
      <c r="N738" s="193">
        <f>SUM(N739:O740)</f>
        <v>0</v>
      </c>
      <c r="O738" s="194"/>
      <c r="P738" s="35"/>
    </row>
    <row r="739" spans="1:16" ht="30.75" customHeight="1" x14ac:dyDescent="0.25">
      <c r="A739" s="37"/>
      <c r="B739" s="285">
        <v>42</v>
      </c>
      <c r="C739" s="286"/>
      <c r="D739" s="227" t="s">
        <v>50</v>
      </c>
      <c r="E739" s="227"/>
      <c r="F739" s="219">
        <v>15956.86</v>
      </c>
      <c r="G739" s="220"/>
      <c r="H739" s="219">
        <v>0</v>
      </c>
      <c r="I739" s="220"/>
      <c r="J739" s="219">
        <v>0</v>
      </c>
      <c r="K739" s="220"/>
      <c r="L739" s="219">
        <v>0</v>
      </c>
      <c r="M739" s="220"/>
      <c r="N739" s="219">
        <v>0</v>
      </c>
      <c r="O739" s="220"/>
      <c r="P739" s="35" t="s">
        <v>362</v>
      </c>
    </row>
    <row r="740" spans="1:16" ht="30" customHeight="1" x14ac:dyDescent="0.25">
      <c r="A740" s="36"/>
      <c r="B740" s="189">
        <v>45</v>
      </c>
      <c r="C740" s="190"/>
      <c r="D740" s="227" t="s">
        <v>129</v>
      </c>
      <c r="E740" s="227"/>
      <c r="F740" s="193">
        <v>176297.64</v>
      </c>
      <c r="G740" s="194"/>
      <c r="H740" s="198">
        <v>5000</v>
      </c>
      <c r="I740" s="198"/>
      <c r="J740" s="193">
        <v>0</v>
      </c>
      <c r="K740" s="194"/>
      <c r="L740" s="198">
        <v>0</v>
      </c>
      <c r="M740" s="198"/>
      <c r="N740" s="193">
        <v>0</v>
      </c>
      <c r="O740" s="194"/>
      <c r="P740" s="35" t="s">
        <v>362</v>
      </c>
    </row>
    <row r="741" spans="1:16" ht="23.25" customHeight="1" x14ac:dyDescent="0.25">
      <c r="A741" s="32"/>
      <c r="B741" s="232" t="s">
        <v>412</v>
      </c>
      <c r="C741" s="233"/>
      <c r="D741" s="232" t="s">
        <v>413</v>
      </c>
      <c r="E741" s="233"/>
      <c r="F741" s="235">
        <f>F742</f>
        <v>0</v>
      </c>
      <c r="G741" s="236"/>
      <c r="H741" s="235">
        <f t="shared" ref="H741" si="306">H742</f>
        <v>0</v>
      </c>
      <c r="I741" s="236"/>
      <c r="J741" s="235">
        <f t="shared" ref="J741" si="307">J742</f>
        <v>10000</v>
      </c>
      <c r="K741" s="236"/>
      <c r="L741" s="235">
        <f t="shared" ref="L741" si="308">L742</f>
        <v>10000</v>
      </c>
      <c r="M741" s="236"/>
      <c r="N741" s="235">
        <f t="shared" ref="N741" si="309">N742</f>
        <v>10000</v>
      </c>
      <c r="O741" s="236"/>
      <c r="P741" s="58"/>
    </row>
    <row r="742" spans="1:16" ht="30" customHeight="1" x14ac:dyDescent="0.25">
      <c r="A742" s="36"/>
      <c r="B742" s="185" t="s">
        <v>414</v>
      </c>
      <c r="C742" s="186"/>
      <c r="D742" s="185" t="s">
        <v>413</v>
      </c>
      <c r="E742" s="186"/>
      <c r="F742" s="187">
        <f>F744</f>
        <v>0</v>
      </c>
      <c r="G742" s="188"/>
      <c r="H742" s="187">
        <f t="shared" ref="H742" si="310">H744</f>
        <v>0</v>
      </c>
      <c r="I742" s="188"/>
      <c r="J742" s="187">
        <f t="shared" ref="J742" si="311">J744</f>
        <v>10000</v>
      </c>
      <c r="K742" s="188"/>
      <c r="L742" s="187">
        <f t="shared" ref="L742" si="312">L744</f>
        <v>10000</v>
      </c>
      <c r="M742" s="188"/>
      <c r="N742" s="187">
        <f t="shared" ref="N742" si="313">N744</f>
        <v>10000</v>
      </c>
      <c r="O742" s="188"/>
      <c r="P742" s="56"/>
    </row>
    <row r="743" spans="1:16" ht="19.5" customHeight="1" x14ac:dyDescent="0.25">
      <c r="A743" s="51"/>
      <c r="B743" s="159" t="s">
        <v>110</v>
      </c>
      <c r="C743" s="160"/>
      <c r="D743" s="161" t="s">
        <v>24</v>
      </c>
      <c r="E743" s="161"/>
      <c r="F743" s="162"/>
      <c r="G743" s="163"/>
      <c r="H743" s="162">
        <v>0</v>
      </c>
      <c r="I743" s="163"/>
      <c r="J743" s="162">
        <v>10000</v>
      </c>
      <c r="K743" s="163"/>
      <c r="L743" s="162"/>
      <c r="M743" s="163"/>
      <c r="N743" s="162"/>
      <c r="O743" s="163"/>
      <c r="P743" s="52"/>
    </row>
    <row r="744" spans="1:16" ht="19.5" customHeight="1" x14ac:dyDescent="0.25">
      <c r="A744" s="36"/>
      <c r="B744" s="195">
        <v>3</v>
      </c>
      <c r="C744" s="196"/>
      <c r="D744" s="216" t="s">
        <v>38</v>
      </c>
      <c r="E744" s="216"/>
      <c r="F744" s="193">
        <f>F745</f>
        <v>0</v>
      </c>
      <c r="G744" s="194"/>
      <c r="H744" s="193">
        <f t="shared" ref="H744" si="314">H745</f>
        <v>0</v>
      </c>
      <c r="I744" s="194"/>
      <c r="J744" s="193">
        <f t="shared" ref="J744" si="315">J745</f>
        <v>10000</v>
      </c>
      <c r="K744" s="194"/>
      <c r="L744" s="193">
        <f t="shared" ref="L744" si="316">L745</f>
        <v>10000</v>
      </c>
      <c r="M744" s="194"/>
      <c r="N744" s="193">
        <f t="shared" ref="N744" si="317">N745</f>
        <v>10000</v>
      </c>
      <c r="O744" s="194"/>
      <c r="P744" s="35"/>
    </row>
    <row r="745" spans="1:16" ht="24" customHeight="1" x14ac:dyDescent="0.25">
      <c r="A745" s="36"/>
      <c r="B745" s="189">
        <v>32</v>
      </c>
      <c r="C745" s="190"/>
      <c r="D745" s="227" t="s">
        <v>40</v>
      </c>
      <c r="E745" s="227"/>
      <c r="F745" s="193">
        <v>0</v>
      </c>
      <c r="G745" s="194"/>
      <c r="H745" s="193">
        <v>0</v>
      </c>
      <c r="I745" s="194"/>
      <c r="J745" s="193">
        <v>10000</v>
      </c>
      <c r="K745" s="194"/>
      <c r="L745" s="193">
        <v>10000</v>
      </c>
      <c r="M745" s="194"/>
      <c r="N745" s="193">
        <v>10000</v>
      </c>
      <c r="O745" s="194"/>
      <c r="P745" s="35" t="s">
        <v>362</v>
      </c>
    </row>
    <row r="746" spans="1:16" x14ac:dyDescent="0.25">
      <c r="A746" s="41"/>
      <c r="B746" s="241" t="s">
        <v>310</v>
      </c>
      <c r="C746" s="242"/>
      <c r="D746" s="243" t="s">
        <v>311</v>
      </c>
      <c r="E746" s="243"/>
      <c r="F746" s="244">
        <f>F747</f>
        <v>663.62</v>
      </c>
      <c r="G746" s="245"/>
      <c r="H746" s="244">
        <f>H747</f>
        <v>700</v>
      </c>
      <c r="I746" s="245"/>
      <c r="J746" s="244">
        <f>J747</f>
        <v>700</v>
      </c>
      <c r="K746" s="245"/>
      <c r="L746" s="244">
        <f>L747</f>
        <v>700</v>
      </c>
      <c r="M746" s="245"/>
      <c r="N746" s="244">
        <f>N747</f>
        <v>700</v>
      </c>
      <c r="O746" s="245"/>
      <c r="P746" s="31"/>
    </row>
    <row r="747" spans="1:16" ht="17.25" customHeight="1" x14ac:dyDescent="0.25">
      <c r="A747" s="40"/>
      <c r="B747" s="232" t="s">
        <v>312</v>
      </c>
      <c r="C747" s="233"/>
      <c r="D747" s="234" t="s">
        <v>313</v>
      </c>
      <c r="E747" s="234"/>
      <c r="F747" s="235">
        <f>F748</f>
        <v>663.62</v>
      </c>
      <c r="G747" s="236"/>
      <c r="H747" s="235">
        <f>H748</f>
        <v>700</v>
      </c>
      <c r="I747" s="236"/>
      <c r="J747" s="235">
        <f>J748</f>
        <v>700</v>
      </c>
      <c r="K747" s="236"/>
      <c r="L747" s="235">
        <f>L748</f>
        <v>700</v>
      </c>
      <c r="M747" s="236"/>
      <c r="N747" s="235">
        <f>N748</f>
        <v>700</v>
      </c>
      <c r="O747" s="236"/>
      <c r="P747" s="33"/>
    </row>
    <row r="748" spans="1:16" ht="25.5" customHeight="1" x14ac:dyDescent="0.25">
      <c r="A748" s="38"/>
      <c r="B748" s="185" t="s">
        <v>314</v>
      </c>
      <c r="C748" s="186"/>
      <c r="D748" s="258" t="s">
        <v>315</v>
      </c>
      <c r="E748" s="258"/>
      <c r="F748" s="187">
        <f>F750</f>
        <v>663.62</v>
      </c>
      <c r="G748" s="188"/>
      <c r="H748" s="187">
        <f>H750</f>
        <v>700</v>
      </c>
      <c r="I748" s="188"/>
      <c r="J748" s="187">
        <f>J750</f>
        <v>700</v>
      </c>
      <c r="K748" s="188"/>
      <c r="L748" s="187">
        <f>L750</f>
        <v>700</v>
      </c>
      <c r="M748" s="188"/>
      <c r="N748" s="187">
        <f>N750</f>
        <v>700</v>
      </c>
      <c r="O748" s="188"/>
      <c r="P748" s="35"/>
    </row>
    <row r="749" spans="1:16" x14ac:dyDescent="0.25">
      <c r="A749" s="54"/>
      <c r="B749" s="159" t="s">
        <v>110</v>
      </c>
      <c r="C749" s="160"/>
      <c r="D749" s="161" t="s">
        <v>24</v>
      </c>
      <c r="E749" s="161"/>
      <c r="F749" s="162">
        <v>663.62</v>
      </c>
      <c r="G749" s="163"/>
      <c r="H749" s="162">
        <v>700</v>
      </c>
      <c r="I749" s="163"/>
      <c r="J749" s="162">
        <v>700</v>
      </c>
      <c r="K749" s="163"/>
      <c r="L749" s="162"/>
      <c r="M749" s="163"/>
      <c r="N749" s="162"/>
      <c r="O749" s="163"/>
      <c r="P749" s="52"/>
    </row>
    <row r="750" spans="1:16" x14ac:dyDescent="0.25">
      <c r="A750" s="37"/>
      <c r="B750" s="195">
        <v>3</v>
      </c>
      <c r="C750" s="196"/>
      <c r="D750" s="216" t="s">
        <v>38</v>
      </c>
      <c r="E750" s="216"/>
      <c r="F750" s="230">
        <f t="shared" ref="F750" si="318">SUM(F751:G751)</f>
        <v>663.62</v>
      </c>
      <c r="G750" s="231"/>
      <c r="H750" s="230">
        <f t="shared" ref="H750" si="319">SUM(H751:I751)</f>
        <v>700</v>
      </c>
      <c r="I750" s="231"/>
      <c r="J750" s="230">
        <f>SUM(J751:K751)</f>
        <v>700</v>
      </c>
      <c r="K750" s="231"/>
      <c r="L750" s="230">
        <f>SUM(L751:M751)</f>
        <v>700</v>
      </c>
      <c r="M750" s="231"/>
      <c r="N750" s="230">
        <f>SUM(N751:O751)</f>
        <v>700</v>
      </c>
      <c r="O750" s="231"/>
      <c r="P750" s="35"/>
    </row>
    <row r="751" spans="1:16" x14ac:dyDescent="0.25">
      <c r="A751" s="36"/>
      <c r="B751" s="189">
        <v>32</v>
      </c>
      <c r="C751" s="190"/>
      <c r="D751" s="227" t="s">
        <v>40</v>
      </c>
      <c r="E751" s="227"/>
      <c r="F751" s="193">
        <v>663.62</v>
      </c>
      <c r="G751" s="194"/>
      <c r="H751" s="198">
        <v>700</v>
      </c>
      <c r="I751" s="198"/>
      <c r="J751" s="193">
        <v>700</v>
      </c>
      <c r="K751" s="194"/>
      <c r="L751" s="198">
        <v>700</v>
      </c>
      <c r="M751" s="198"/>
      <c r="N751" s="193">
        <v>700</v>
      </c>
      <c r="O751" s="194"/>
      <c r="P751" s="35" t="s">
        <v>362</v>
      </c>
    </row>
    <row r="752" spans="1:16" x14ac:dyDescent="0.25">
      <c r="A752" s="39"/>
      <c r="B752" s="248" t="s">
        <v>316</v>
      </c>
      <c r="C752" s="249"/>
      <c r="D752" s="250" t="s">
        <v>317</v>
      </c>
      <c r="E752" s="250"/>
      <c r="F752" s="251">
        <f>F753</f>
        <v>39636.53</v>
      </c>
      <c r="G752" s="252"/>
      <c r="H752" s="251">
        <f>H753</f>
        <v>42000</v>
      </c>
      <c r="I752" s="252"/>
      <c r="J752" s="251">
        <f>J753</f>
        <v>29000</v>
      </c>
      <c r="K752" s="252"/>
      <c r="L752" s="251">
        <f>L753</f>
        <v>29000</v>
      </c>
      <c r="M752" s="252"/>
      <c r="N752" s="251">
        <f>N753</f>
        <v>29000</v>
      </c>
      <c r="O752" s="252"/>
      <c r="P752" s="29"/>
    </row>
    <row r="753" spans="1:18" x14ac:dyDescent="0.25">
      <c r="A753" s="41"/>
      <c r="B753" s="241" t="s">
        <v>318</v>
      </c>
      <c r="C753" s="242"/>
      <c r="D753" s="243" t="s">
        <v>319</v>
      </c>
      <c r="E753" s="243"/>
      <c r="F753" s="244">
        <f>F754</f>
        <v>39636.53</v>
      </c>
      <c r="G753" s="245"/>
      <c r="H753" s="244">
        <f>H754</f>
        <v>42000</v>
      </c>
      <c r="I753" s="245"/>
      <c r="J753" s="244">
        <f>J754</f>
        <v>29000</v>
      </c>
      <c r="K753" s="245"/>
      <c r="L753" s="244">
        <f>L754</f>
        <v>29000</v>
      </c>
      <c r="M753" s="245"/>
      <c r="N753" s="244">
        <f>N754</f>
        <v>29000</v>
      </c>
      <c r="O753" s="245"/>
      <c r="P753" s="31"/>
    </row>
    <row r="754" spans="1:18" x14ac:dyDescent="0.25">
      <c r="A754" s="40"/>
      <c r="B754" s="232" t="s">
        <v>398</v>
      </c>
      <c r="C754" s="233"/>
      <c r="D754" s="234" t="s">
        <v>320</v>
      </c>
      <c r="E754" s="234"/>
      <c r="F754" s="235">
        <f>F755</f>
        <v>39636.53</v>
      </c>
      <c r="G754" s="236"/>
      <c r="H754" s="235">
        <f>H755</f>
        <v>42000</v>
      </c>
      <c r="I754" s="236"/>
      <c r="J754" s="235">
        <f>J755</f>
        <v>29000</v>
      </c>
      <c r="K754" s="236"/>
      <c r="L754" s="235">
        <f>L755</f>
        <v>29000</v>
      </c>
      <c r="M754" s="236"/>
      <c r="N754" s="235">
        <f>N755</f>
        <v>29000</v>
      </c>
      <c r="O754" s="236"/>
      <c r="P754" s="33"/>
    </row>
    <row r="755" spans="1:18" ht="26.25" customHeight="1" x14ac:dyDescent="0.25">
      <c r="A755" s="38"/>
      <c r="B755" s="185" t="s">
        <v>399</v>
      </c>
      <c r="C755" s="186"/>
      <c r="D755" s="258" t="s">
        <v>321</v>
      </c>
      <c r="E755" s="258"/>
      <c r="F755" s="187">
        <f>F759</f>
        <v>39636.53</v>
      </c>
      <c r="G755" s="188"/>
      <c r="H755" s="187">
        <f>H759</f>
        <v>42000</v>
      </c>
      <c r="I755" s="188"/>
      <c r="J755" s="187">
        <f>J759</f>
        <v>29000</v>
      </c>
      <c r="K755" s="188"/>
      <c r="L755" s="187">
        <f>L759</f>
        <v>29000</v>
      </c>
      <c r="M755" s="188"/>
      <c r="N755" s="187">
        <f>N759</f>
        <v>29000</v>
      </c>
      <c r="O755" s="188"/>
      <c r="P755" s="35"/>
    </row>
    <row r="756" spans="1:18" ht="12.75" customHeight="1" x14ac:dyDescent="0.25">
      <c r="A756" s="54"/>
      <c r="B756" s="159" t="s">
        <v>110</v>
      </c>
      <c r="C756" s="160"/>
      <c r="D756" s="161" t="s">
        <v>24</v>
      </c>
      <c r="E756" s="161"/>
      <c r="F756" s="162">
        <v>39486.53</v>
      </c>
      <c r="G756" s="163"/>
      <c r="H756" s="162">
        <v>9000</v>
      </c>
      <c r="I756" s="163"/>
      <c r="J756" s="162">
        <v>26000</v>
      </c>
      <c r="K756" s="163"/>
      <c r="L756" s="162"/>
      <c r="M756" s="163"/>
      <c r="N756" s="162"/>
      <c r="O756" s="163"/>
      <c r="P756" s="52"/>
    </row>
    <row r="757" spans="1:18" x14ac:dyDescent="0.25">
      <c r="A757" s="54"/>
      <c r="B757" s="159" t="s">
        <v>112</v>
      </c>
      <c r="C757" s="160"/>
      <c r="D757" s="161" t="s">
        <v>29</v>
      </c>
      <c r="E757" s="161"/>
      <c r="F757" s="162"/>
      <c r="G757" s="163"/>
      <c r="H757" s="162">
        <v>32000</v>
      </c>
      <c r="I757" s="163"/>
      <c r="J757" s="162">
        <v>0</v>
      </c>
      <c r="K757" s="163"/>
      <c r="L757" s="162"/>
      <c r="M757" s="163"/>
      <c r="N757" s="162"/>
      <c r="O757" s="163"/>
      <c r="P757" s="52"/>
    </row>
    <row r="758" spans="1:18" x14ac:dyDescent="0.25">
      <c r="A758" s="54"/>
      <c r="B758" s="159" t="s">
        <v>151</v>
      </c>
      <c r="C758" s="160"/>
      <c r="D758" s="161" t="s">
        <v>33</v>
      </c>
      <c r="E758" s="161"/>
      <c r="F758" s="162">
        <v>150</v>
      </c>
      <c r="G758" s="163"/>
      <c r="H758" s="162">
        <v>1000</v>
      </c>
      <c r="I758" s="163"/>
      <c r="J758" s="162">
        <v>3000</v>
      </c>
      <c r="K758" s="163"/>
      <c r="L758" s="162"/>
      <c r="M758" s="163"/>
      <c r="N758" s="162"/>
      <c r="O758" s="163"/>
      <c r="P758" s="52"/>
      <c r="R758" s="2"/>
    </row>
    <row r="759" spans="1:18" x14ac:dyDescent="0.25">
      <c r="A759" s="37"/>
      <c r="B759" s="195">
        <v>3</v>
      </c>
      <c r="C759" s="196"/>
      <c r="D759" s="216" t="s">
        <v>38</v>
      </c>
      <c r="E759" s="216"/>
      <c r="F759" s="230">
        <f t="shared" ref="F759" si="320">SUM(F760:G761)</f>
        <v>39636.53</v>
      </c>
      <c r="G759" s="231"/>
      <c r="H759" s="230">
        <f t="shared" ref="H759" si="321">SUM(H760:I761)</f>
        <v>42000</v>
      </c>
      <c r="I759" s="231"/>
      <c r="J759" s="230">
        <f>SUM(J760:K761)</f>
        <v>29000</v>
      </c>
      <c r="K759" s="231"/>
      <c r="L759" s="230">
        <f>SUM(L760:M761)</f>
        <v>29000</v>
      </c>
      <c r="M759" s="231"/>
      <c r="N759" s="230">
        <f>SUM(N760:O761)</f>
        <v>29000</v>
      </c>
      <c r="O759" s="231"/>
      <c r="P759" s="35"/>
    </row>
    <row r="760" spans="1:18" x14ac:dyDescent="0.25">
      <c r="A760" s="36"/>
      <c r="B760" s="189">
        <v>32</v>
      </c>
      <c r="C760" s="190"/>
      <c r="D760" s="227" t="s">
        <v>40</v>
      </c>
      <c r="E760" s="227"/>
      <c r="F760" s="193">
        <v>31337.02</v>
      </c>
      <c r="G760" s="194"/>
      <c r="H760" s="198">
        <v>32000</v>
      </c>
      <c r="I760" s="198"/>
      <c r="J760" s="193">
        <v>5000</v>
      </c>
      <c r="K760" s="194"/>
      <c r="L760" s="198">
        <v>5000</v>
      </c>
      <c r="M760" s="198"/>
      <c r="N760" s="193">
        <v>5000</v>
      </c>
      <c r="O760" s="194"/>
      <c r="P760" s="35" t="s">
        <v>346</v>
      </c>
    </row>
    <row r="761" spans="1:18" x14ac:dyDescent="0.25">
      <c r="A761" s="36"/>
      <c r="B761" s="189">
        <v>38</v>
      </c>
      <c r="C761" s="190"/>
      <c r="D761" s="227" t="s">
        <v>44</v>
      </c>
      <c r="E761" s="227"/>
      <c r="F761" s="193">
        <v>8299.51</v>
      </c>
      <c r="G761" s="194"/>
      <c r="H761" s="198">
        <v>10000</v>
      </c>
      <c r="I761" s="198"/>
      <c r="J761" s="193">
        <v>24000</v>
      </c>
      <c r="K761" s="194"/>
      <c r="L761" s="198">
        <v>24000</v>
      </c>
      <c r="M761" s="198"/>
      <c r="N761" s="193">
        <v>24000</v>
      </c>
      <c r="O761" s="194"/>
      <c r="P761" s="35" t="s">
        <v>346</v>
      </c>
    </row>
    <row r="762" spans="1:18" ht="15.75" thickBot="1" x14ac:dyDescent="0.3">
      <c r="A762" s="423" t="s">
        <v>322</v>
      </c>
      <c r="B762" s="424"/>
      <c r="C762" s="424"/>
      <c r="D762" s="424"/>
      <c r="E762" s="425"/>
      <c r="F762" s="426">
        <f>F274+F290+F667+F714+F752</f>
        <v>2209308.5</v>
      </c>
      <c r="G762" s="427"/>
      <c r="H762" s="426">
        <f>H274+H290+H667+H714+H752</f>
        <v>4043300</v>
      </c>
      <c r="I762" s="427"/>
      <c r="J762" s="426">
        <f>J274+J290+J667+J714+J752</f>
        <v>8398100</v>
      </c>
      <c r="K762" s="427"/>
      <c r="L762" s="426">
        <f>L274+L290+L667+L714+L752</f>
        <v>4559600</v>
      </c>
      <c r="M762" s="427"/>
      <c r="N762" s="426">
        <f>N274+N290+N667+N714+N752</f>
        <v>4369600</v>
      </c>
      <c r="O762" s="427"/>
      <c r="P762" s="44"/>
    </row>
    <row r="767" spans="1:18" x14ac:dyDescent="0.25">
      <c r="A767" s="184" t="s">
        <v>336</v>
      </c>
      <c r="B767" s="184"/>
      <c r="C767" s="184"/>
      <c r="D767" s="184"/>
      <c r="E767" s="184"/>
      <c r="F767" s="184"/>
      <c r="G767" s="184"/>
      <c r="H767" s="184"/>
      <c r="I767" s="184"/>
      <c r="J767" s="184"/>
      <c r="K767" s="184"/>
      <c r="L767" s="184"/>
      <c r="M767" s="184"/>
      <c r="N767" s="184"/>
      <c r="O767" s="184"/>
    </row>
    <row r="768" spans="1:18" ht="28.5" customHeight="1" x14ac:dyDescent="0.25">
      <c r="A768" s="240" t="s">
        <v>408</v>
      </c>
      <c r="B768" s="240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0"/>
      <c r="N768" s="240"/>
      <c r="O768" s="240"/>
    </row>
    <row r="770" spans="1:14" x14ac:dyDescent="0.25">
      <c r="A770" s="246" t="s">
        <v>425</v>
      </c>
      <c r="B770" s="246"/>
      <c r="C770" s="246"/>
      <c r="D770" s="246"/>
      <c r="E770" s="246"/>
    </row>
    <row r="771" spans="1:14" x14ac:dyDescent="0.25">
      <c r="A771" s="246" t="s">
        <v>426</v>
      </c>
      <c r="B771" s="246"/>
      <c r="C771" s="246"/>
      <c r="D771" s="246"/>
      <c r="E771" s="246"/>
    </row>
    <row r="772" spans="1:14" x14ac:dyDescent="0.25">
      <c r="A772" s="246" t="s">
        <v>427</v>
      </c>
      <c r="B772" s="246"/>
      <c r="C772" s="246"/>
      <c r="D772" s="246"/>
      <c r="E772" s="246"/>
      <c r="J772" s="23"/>
      <c r="K772" s="2"/>
    </row>
    <row r="773" spans="1:14" x14ac:dyDescent="0.25">
      <c r="J773" s="23"/>
      <c r="K773" s="2"/>
    </row>
    <row r="774" spans="1:14" x14ac:dyDescent="0.25">
      <c r="J774" s="247" t="s">
        <v>337</v>
      </c>
      <c r="K774" s="247"/>
      <c r="L774" s="247"/>
      <c r="M774" s="247"/>
      <c r="N774" s="247"/>
    </row>
    <row r="775" spans="1:14" x14ac:dyDescent="0.25">
      <c r="J775" s="247" t="s">
        <v>338</v>
      </c>
      <c r="K775" s="247"/>
      <c r="L775" s="247"/>
      <c r="M775" s="247"/>
      <c r="N775" s="247"/>
    </row>
    <row r="776" spans="1:14" x14ac:dyDescent="0.25">
      <c r="J776" s="247" t="s">
        <v>339</v>
      </c>
      <c r="K776" s="247"/>
      <c r="L776" s="247"/>
      <c r="M776" s="247"/>
      <c r="N776" s="247"/>
    </row>
  </sheetData>
  <mergeCells count="4474">
    <mergeCell ref="H496:I496"/>
    <mergeCell ref="F496:G496"/>
    <mergeCell ref="B608:C608"/>
    <mergeCell ref="D608:E608"/>
    <mergeCell ref="F608:G608"/>
    <mergeCell ref="H608:I608"/>
    <mergeCell ref="J608:K608"/>
    <mergeCell ref="L608:M608"/>
    <mergeCell ref="N608:O608"/>
    <mergeCell ref="F441:G441"/>
    <mergeCell ref="F603:G603"/>
    <mergeCell ref="N557:O557"/>
    <mergeCell ref="F557:G557"/>
    <mergeCell ref="N295:O295"/>
    <mergeCell ref="J496:K496"/>
    <mergeCell ref="L496:M496"/>
    <mergeCell ref="B496:C496"/>
    <mergeCell ref="D496:E496"/>
    <mergeCell ref="J497:K497"/>
    <mergeCell ref="L497:M497"/>
    <mergeCell ref="N497:O497"/>
    <mergeCell ref="B498:C498"/>
    <mergeCell ref="F745:G745"/>
    <mergeCell ref="H745:I745"/>
    <mergeCell ref="J745:K745"/>
    <mergeCell ref="L745:M745"/>
    <mergeCell ref="N745:O745"/>
    <mergeCell ref="F743:G743"/>
    <mergeCell ref="H743:I743"/>
    <mergeCell ref="J743:K743"/>
    <mergeCell ref="L743:M743"/>
    <mergeCell ref="N743:O743"/>
    <mergeCell ref="B744:C744"/>
    <mergeCell ref="D744:E744"/>
    <mergeCell ref="B745:C745"/>
    <mergeCell ref="D745:E745"/>
    <mergeCell ref="B743:C743"/>
    <mergeCell ref="D743:E743"/>
    <mergeCell ref="B303:C303"/>
    <mergeCell ref="D303:E303"/>
    <mergeCell ref="F303:G303"/>
    <mergeCell ref="H303:I303"/>
    <mergeCell ref="J303:K303"/>
    <mergeCell ref="L303:M303"/>
    <mergeCell ref="N303:O303"/>
    <mergeCell ref="B741:C741"/>
    <mergeCell ref="D741:E741"/>
    <mergeCell ref="F741:G741"/>
    <mergeCell ref="H741:I741"/>
    <mergeCell ref="J741:K741"/>
    <mergeCell ref="L741:M741"/>
    <mergeCell ref="N741:O741"/>
    <mergeCell ref="B742:C742"/>
    <mergeCell ref="D742:E742"/>
    <mergeCell ref="H742:I742"/>
    <mergeCell ref="J742:K742"/>
    <mergeCell ref="L742:M742"/>
    <mergeCell ref="N742:O742"/>
    <mergeCell ref="F744:G744"/>
    <mergeCell ref="H744:I744"/>
    <mergeCell ref="J744:K744"/>
    <mergeCell ref="L744:M744"/>
    <mergeCell ref="N744:O744"/>
    <mergeCell ref="J325:K325"/>
    <mergeCell ref="L325:M325"/>
    <mergeCell ref="N325:O325"/>
    <mergeCell ref="B371:C371"/>
    <mergeCell ref="D371:E371"/>
    <mergeCell ref="F371:G371"/>
    <mergeCell ref="H371:I371"/>
    <mergeCell ref="J371:K371"/>
    <mergeCell ref="L371:M371"/>
    <mergeCell ref="N371:O371"/>
    <mergeCell ref="B556:C556"/>
    <mergeCell ref="D556:E556"/>
    <mergeCell ref="B557:C557"/>
    <mergeCell ref="D557:E557"/>
    <mergeCell ref="F556:G556"/>
    <mergeCell ref="H556:I556"/>
    <mergeCell ref="J556:K556"/>
    <mergeCell ref="L556:M556"/>
    <mergeCell ref="N556:O556"/>
    <mergeCell ref="H557:I557"/>
    <mergeCell ref="J557:K557"/>
    <mergeCell ref="L557:M557"/>
    <mergeCell ref="B376:C376"/>
    <mergeCell ref="J149:K149"/>
    <mergeCell ref="B324:C324"/>
    <mergeCell ref="D324:E324"/>
    <mergeCell ref="J324:K324"/>
    <mergeCell ref="D135:E135"/>
    <mergeCell ref="J135:K135"/>
    <mergeCell ref="L136:M136"/>
    <mergeCell ref="N136:O136"/>
    <mergeCell ref="D137:E137"/>
    <mergeCell ref="F137:G137"/>
    <mergeCell ref="H137:I137"/>
    <mergeCell ref="J137:K137"/>
    <mergeCell ref="L137:M137"/>
    <mergeCell ref="N137:O137"/>
    <mergeCell ref="J136:K136"/>
    <mergeCell ref="D146:E146"/>
    <mergeCell ref="F146:G146"/>
    <mergeCell ref="D157:E157"/>
    <mergeCell ref="F157:G157"/>
    <mergeCell ref="H157:I157"/>
    <mergeCell ref="D147:E147"/>
    <mergeCell ref="F147:G147"/>
    <mergeCell ref="H147:I147"/>
    <mergeCell ref="J147:K147"/>
    <mergeCell ref="L147:M147"/>
    <mergeCell ref="H295:I295"/>
    <mergeCell ref="F295:G295"/>
    <mergeCell ref="H324:I324"/>
    <mergeCell ref="D498:E498"/>
    <mergeCell ref="F498:G498"/>
    <mergeCell ref="H498:I498"/>
    <mergeCell ref="J498:K498"/>
    <mergeCell ref="L498:M498"/>
    <mergeCell ref="N498:O498"/>
    <mergeCell ref="B499:C499"/>
    <mergeCell ref="D499:E499"/>
    <mergeCell ref="F499:G499"/>
    <mergeCell ref="H499:I499"/>
    <mergeCell ref="J499:K499"/>
    <mergeCell ref="L499:M499"/>
    <mergeCell ref="B321:C321"/>
    <mergeCell ref="D321:E321"/>
    <mergeCell ref="F321:G321"/>
    <mergeCell ref="H321:I321"/>
    <mergeCell ref="J321:K321"/>
    <mergeCell ref="L321:M321"/>
    <mergeCell ref="N321:O321"/>
    <mergeCell ref="B325:C325"/>
    <mergeCell ref="D325:E325"/>
    <mergeCell ref="F325:G325"/>
    <mergeCell ref="H325:I325"/>
    <mergeCell ref="F464:G464"/>
    <mergeCell ref="H464:I464"/>
    <mergeCell ref="J464:K464"/>
    <mergeCell ref="L464:M464"/>
    <mergeCell ref="N464:O464"/>
    <mergeCell ref="B494:C494"/>
    <mergeCell ref="D494:E494"/>
    <mergeCell ref="F494:G494"/>
    <mergeCell ref="H494:I494"/>
    <mergeCell ref="H493:I493"/>
    <mergeCell ref="J493:K493"/>
    <mergeCell ref="L493:M493"/>
    <mergeCell ref="N493:O493"/>
    <mergeCell ref="J485:K485"/>
    <mergeCell ref="L485:M485"/>
    <mergeCell ref="N485:O485"/>
    <mergeCell ref="B489:C489"/>
    <mergeCell ref="D489:E489"/>
    <mergeCell ref="F489:G489"/>
    <mergeCell ref="H489:I489"/>
    <mergeCell ref="L474:M474"/>
    <mergeCell ref="J489:K489"/>
    <mergeCell ref="L489:M489"/>
    <mergeCell ref="N489:O489"/>
    <mergeCell ref="B490:C490"/>
    <mergeCell ref="D490:E490"/>
    <mergeCell ref="F490:G490"/>
    <mergeCell ref="H490:I490"/>
    <mergeCell ref="J490:K490"/>
    <mergeCell ref="L490:M490"/>
    <mergeCell ref="D466:E466"/>
    <mergeCell ref="F466:G466"/>
    <mergeCell ref="H466:I466"/>
    <mergeCell ref="J466:K466"/>
    <mergeCell ref="L466:M466"/>
    <mergeCell ref="N466:O466"/>
    <mergeCell ref="F472:G472"/>
    <mergeCell ref="B472:C472"/>
    <mergeCell ref="D472:E472"/>
    <mergeCell ref="H470:I470"/>
    <mergeCell ref="J470:K470"/>
    <mergeCell ref="F468:G468"/>
    <mergeCell ref="H468:I468"/>
    <mergeCell ref="J468:K468"/>
    <mergeCell ref="L468:M468"/>
    <mergeCell ref="N468:O468"/>
    <mergeCell ref="B469:C469"/>
    <mergeCell ref="L470:M470"/>
    <mergeCell ref="N470:O470"/>
    <mergeCell ref="B471:C471"/>
    <mergeCell ref="D471:E471"/>
    <mergeCell ref="H472:I472"/>
    <mergeCell ref="J472:K472"/>
    <mergeCell ref="L472:M472"/>
    <mergeCell ref="N472:O472"/>
    <mergeCell ref="B514:C514"/>
    <mergeCell ref="D514:E514"/>
    <mergeCell ref="F514:G514"/>
    <mergeCell ref="H514:I514"/>
    <mergeCell ref="J514:K514"/>
    <mergeCell ref="L514:M514"/>
    <mergeCell ref="N514:O514"/>
    <mergeCell ref="B509:C509"/>
    <mergeCell ref="N471:O471"/>
    <mergeCell ref="B468:C468"/>
    <mergeCell ref="N474:O474"/>
    <mergeCell ref="N499:O499"/>
    <mergeCell ref="B500:C500"/>
    <mergeCell ref="D500:E500"/>
    <mergeCell ref="F500:G500"/>
    <mergeCell ref="H500:I500"/>
    <mergeCell ref="J500:K500"/>
    <mergeCell ref="J494:K494"/>
    <mergeCell ref="L494:M494"/>
    <mergeCell ref="N494:O494"/>
    <mergeCell ref="B495:C495"/>
    <mergeCell ref="D495:E495"/>
    <mergeCell ref="B473:C473"/>
    <mergeCell ref="D473:E473"/>
    <mergeCell ref="F473:G473"/>
    <mergeCell ref="H473:I473"/>
    <mergeCell ref="J473:K473"/>
    <mergeCell ref="L473:M473"/>
    <mergeCell ref="N473:O473"/>
    <mergeCell ref="B493:C493"/>
    <mergeCell ref="D493:E493"/>
    <mergeCell ref="F493:G493"/>
    <mergeCell ref="J444:K444"/>
    <mergeCell ref="L444:M444"/>
    <mergeCell ref="N444:O444"/>
    <mergeCell ref="B515:C515"/>
    <mergeCell ref="D515:E515"/>
    <mergeCell ref="F515:G515"/>
    <mergeCell ref="H515:I515"/>
    <mergeCell ref="J515:K515"/>
    <mergeCell ref="L515:M515"/>
    <mergeCell ref="N515:O515"/>
    <mergeCell ref="D555:E555"/>
    <mergeCell ref="F555:G555"/>
    <mergeCell ref="H555:I555"/>
    <mergeCell ref="B513:C513"/>
    <mergeCell ref="D513:E513"/>
    <mergeCell ref="F513:G513"/>
    <mergeCell ref="H513:I513"/>
    <mergeCell ref="B507:C507"/>
    <mergeCell ref="D507:E507"/>
    <mergeCell ref="F507:G507"/>
    <mergeCell ref="H507:I507"/>
    <mergeCell ref="J507:K507"/>
    <mergeCell ref="L507:M507"/>
    <mergeCell ref="N507:O507"/>
    <mergeCell ref="B508:C508"/>
    <mergeCell ref="D508:E508"/>
    <mergeCell ref="B464:C464"/>
    <mergeCell ref="D464:E464"/>
    <mergeCell ref="B467:C467"/>
    <mergeCell ref="D467:E467"/>
    <mergeCell ref="F467:G467"/>
    <mergeCell ref="H467:I467"/>
    <mergeCell ref="F638:G638"/>
    <mergeCell ref="H638:I638"/>
    <mergeCell ref="J555:K555"/>
    <mergeCell ref="L555:M555"/>
    <mergeCell ref="N555:O555"/>
    <mergeCell ref="B652:C652"/>
    <mergeCell ref="D652:E652"/>
    <mergeCell ref="F652:G652"/>
    <mergeCell ref="H652:I652"/>
    <mergeCell ref="N562:O562"/>
    <mergeCell ref="B563:C563"/>
    <mergeCell ref="D563:E563"/>
    <mergeCell ref="F563:G563"/>
    <mergeCell ref="H563:I563"/>
    <mergeCell ref="J563:K563"/>
    <mergeCell ref="L563:M563"/>
    <mergeCell ref="N563:O563"/>
    <mergeCell ref="B613:C613"/>
    <mergeCell ref="F613:G613"/>
    <mergeCell ref="H613:I613"/>
    <mergeCell ref="J613:K613"/>
    <mergeCell ref="B555:C555"/>
    <mergeCell ref="B582:C582"/>
    <mergeCell ref="D582:E582"/>
    <mergeCell ref="F582:G582"/>
    <mergeCell ref="J638:K638"/>
    <mergeCell ref="L638:M638"/>
    <mergeCell ref="N638:O638"/>
    <mergeCell ref="B639:C639"/>
    <mergeCell ref="D639:E639"/>
    <mergeCell ref="H565:I565"/>
    <mergeCell ref="J565:K565"/>
    <mergeCell ref="B554:C554"/>
    <mergeCell ref="D554:E554"/>
    <mergeCell ref="F554:G554"/>
    <mergeCell ref="H554:I554"/>
    <mergeCell ref="J554:K554"/>
    <mergeCell ref="L554:M554"/>
    <mergeCell ref="N554:O554"/>
    <mergeCell ref="B551:C551"/>
    <mergeCell ref="D551:E551"/>
    <mergeCell ref="F551:G551"/>
    <mergeCell ref="H551:I551"/>
    <mergeCell ref="J551:K551"/>
    <mergeCell ref="L551:M551"/>
    <mergeCell ref="N551:O551"/>
    <mergeCell ref="B552:C552"/>
    <mergeCell ref="D552:E552"/>
    <mergeCell ref="F552:G552"/>
    <mergeCell ref="N552:O552"/>
    <mergeCell ref="B553:C553"/>
    <mergeCell ref="D553:E553"/>
    <mergeCell ref="F553:G553"/>
    <mergeCell ref="H552:I552"/>
    <mergeCell ref="J552:K552"/>
    <mergeCell ref="L552:M552"/>
    <mergeCell ref="F639:G639"/>
    <mergeCell ref="H639:I639"/>
    <mergeCell ref="J639:K639"/>
    <mergeCell ref="L639:M639"/>
    <mergeCell ref="N639:O639"/>
    <mergeCell ref="B638:C638"/>
    <mergeCell ref="D638:E638"/>
    <mergeCell ref="N147:O147"/>
    <mergeCell ref="D164:E164"/>
    <mergeCell ref="F164:G164"/>
    <mergeCell ref="H164:I164"/>
    <mergeCell ref="J164:K164"/>
    <mergeCell ref="N164:O164"/>
    <mergeCell ref="H156:I156"/>
    <mergeCell ref="J156:K156"/>
    <mergeCell ref="L156:M156"/>
    <mergeCell ref="N156:O156"/>
    <mergeCell ref="D150:E150"/>
    <mergeCell ref="F150:G150"/>
    <mergeCell ref="H150:I150"/>
    <mergeCell ref="J150:K150"/>
    <mergeCell ref="L150:M150"/>
    <mergeCell ref="N150:O150"/>
    <mergeCell ref="D152:E152"/>
    <mergeCell ref="N152:O152"/>
    <mergeCell ref="D151:E151"/>
    <mergeCell ref="F151:G151"/>
    <mergeCell ref="H151:I151"/>
    <mergeCell ref="J151:K151"/>
    <mergeCell ref="L151:M151"/>
    <mergeCell ref="N151:O151"/>
    <mergeCell ref="L159:M159"/>
    <mergeCell ref="L157:M157"/>
    <mergeCell ref="J152:K152"/>
    <mergeCell ref="L152:M152"/>
    <mergeCell ref="N157:O157"/>
    <mergeCell ref="J155:K155"/>
    <mergeCell ref="L155:M155"/>
    <mergeCell ref="D414:E414"/>
    <mergeCell ref="F414:G414"/>
    <mergeCell ref="B362:C362"/>
    <mergeCell ref="D362:E362"/>
    <mergeCell ref="F362:G362"/>
    <mergeCell ref="H362:I362"/>
    <mergeCell ref="J362:K362"/>
    <mergeCell ref="L362:M362"/>
    <mergeCell ref="N362:O362"/>
    <mergeCell ref="B361:C361"/>
    <mergeCell ref="D361:E361"/>
    <mergeCell ref="F361:G361"/>
    <mergeCell ref="H361:I361"/>
    <mergeCell ref="J361:K361"/>
    <mergeCell ref="L361:M361"/>
    <mergeCell ref="N361:O361"/>
    <mergeCell ref="B357:C357"/>
    <mergeCell ref="D357:E357"/>
    <mergeCell ref="F357:G357"/>
    <mergeCell ref="N153:O153"/>
    <mergeCell ref="D154:E154"/>
    <mergeCell ref="H154:I154"/>
    <mergeCell ref="J154:K154"/>
    <mergeCell ref="L154:M154"/>
    <mergeCell ref="N154:O154"/>
    <mergeCell ref="F154:G154"/>
    <mergeCell ref="J329:K329"/>
    <mergeCell ref="L329:M329"/>
    <mergeCell ref="N329:O329"/>
    <mergeCell ref="J356:K356"/>
    <mergeCell ref="L356:M356"/>
    <mergeCell ref="N356:O356"/>
    <mergeCell ref="F153:G153"/>
    <mergeCell ref="H153:I153"/>
    <mergeCell ref="J153:K153"/>
    <mergeCell ref="L153:M153"/>
    <mergeCell ref="H512:I512"/>
    <mergeCell ref="L553:M553"/>
    <mergeCell ref="N553:O553"/>
    <mergeCell ref="L509:M509"/>
    <mergeCell ref="N509:O509"/>
    <mergeCell ref="J512:K512"/>
    <mergeCell ref="L512:M512"/>
    <mergeCell ref="N512:O512"/>
    <mergeCell ref="J524:K524"/>
    <mergeCell ref="L524:M524"/>
    <mergeCell ref="N524:O524"/>
    <mergeCell ref="L523:M523"/>
    <mergeCell ref="N523:O523"/>
    <mergeCell ref="H548:I548"/>
    <mergeCell ref="J548:K548"/>
    <mergeCell ref="L548:M548"/>
    <mergeCell ref="N548:O548"/>
    <mergeCell ref="L518:M518"/>
    <mergeCell ref="N518:O518"/>
    <mergeCell ref="H553:I553"/>
    <mergeCell ref="J553:K553"/>
    <mergeCell ref="J157:K157"/>
    <mergeCell ref="H414:I414"/>
    <mergeCell ref="J414:K414"/>
    <mergeCell ref="L414:M414"/>
    <mergeCell ref="N414:O414"/>
    <mergeCell ref="B433:C433"/>
    <mergeCell ref="D433:E433"/>
    <mergeCell ref="F433:G433"/>
    <mergeCell ref="H433:I433"/>
    <mergeCell ref="J433:K433"/>
    <mergeCell ref="L433:M433"/>
    <mergeCell ref="N433:O433"/>
    <mergeCell ref="B481:C481"/>
    <mergeCell ref="D481:E481"/>
    <mergeCell ref="F481:G481"/>
    <mergeCell ref="H481:I481"/>
    <mergeCell ref="J481:K481"/>
    <mergeCell ref="L481:M481"/>
    <mergeCell ref="N481:O481"/>
    <mergeCell ref="B480:C480"/>
    <mergeCell ref="N476:O476"/>
    <mergeCell ref="B474:C474"/>
    <mergeCell ref="D474:E474"/>
    <mergeCell ref="F474:G474"/>
    <mergeCell ref="H474:I474"/>
    <mergeCell ref="J474:K474"/>
    <mergeCell ref="J476:K476"/>
    <mergeCell ref="B414:C414"/>
    <mergeCell ref="L476:M476"/>
    <mergeCell ref="B444:C444"/>
    <mergeCell ref="D444:E444"/>
    <mergeCell ref="F444:G444"/>
    <mergeCell ref="H444:I444"/>
    <mergeCell ref="B442:C442"/>
    <mergeCell ref="D442:E442"/>
    <mergeCell ref="F442:G442"/>
    <mergeCell ref="H442:I442"/>
    <mergeCell ref="J442:K442"/>
    <mergeCell ref="L442:M442"/>
    <mergeCell ref="N442:O442"/>
    <mergeCell ref="J401:K401"/>
    <mergeCell ref="L401:M401"/>
    <mergeCell ref="N401:O401"/>
    <mergeCell ref="D480:E480"/>
    <mergeCell ref="F480:G480"/>
    <mergeCell ref="H480:I480"/>
    <mergeCell ref="J480:K480"/>
    <mergeCell ref="L480:M480"/>
    <mergeCell ref="N480:O480"/>
    <mergeCell ref="B475:C475"/>
    <mergeCell ref="D475:E475"/>
    <mergeCell ref="F475:G475"/>
    <mergeCell ref="H475:I475"/>
    <mergeCell ref="J475:K475"/>
    <mergeCell ref="L475:M475"/>
    <mergeCell ref="N475:O475"/>
    <mergeCell ref="B476:C476"/>
    <mergeCell ref="D476:E476"/>
    <mergeCell ref="F476:G476"/>
    <mergeCell ref="H476:I476"/>
    <mergeCell ref="B441:C441"/>
    <mergeCell ref="D441:E441"/>
    <mergeCell ref="D469:E469"/>
    <mergeCell ref="F469:G469"/>
    <mergeCell ref="F465:G465"/>
    <mergeCell ref="J686:K686"/>
    <mergeCell ref="L686:M686"/>
    <mergeCell ref="N686:O686"/>
    <mergeCell ref="B691:C691"/>
    <mergeCell ref="D691:E691"/>
    <mergeCell ref="F691:G691"/>
    <mergeCell ref="H691:I691"/>
    <mergeCell ref="J691:K691"/>
    <mergeCell ref="L691:M691"/>
    <mergeCell ref="N691:O691"/>
    <mergeCell ref="B697:C697"/>
    <mergeCell ref="D697:E697"/>
    <mergeCell ref="F697:G697"/>
    <mergeCell ref="H697:I697"/>
    <mergeCell ref="J697:K697"/>
    <mergeCell ref="B655:C655"/>
    <mergeCell ref="D655:E655"/>
    <mergeCell ref="F655:G655"/>
    <mergeCell ref="H655:I655"/>
    <mergeCell ref="J655:K655"/>
    <mergeCell ref="L655:M655"/>
    <mergeCell ref="N655:O655"/>
    <mergeCell ref="L697:M697"/>
    <mergeCell ref="N697:O697"/>
    <mergeCell ref="B673:C673"/>
    <mergeCell ref="D673:E673"/>
    <mergeCell ref="F673:G673"/>
    <mergeCell ref="H673:I673"/>
    <mergeCell ref="J673:K673"/>
    <mergeCell ref="N673:O673"/>
    <mergeCell ref="B694:C694"/>
    <mergeCell ref="D694:E694"/>
    <mergeCell ref="J704:K704"/>
    <mergeCell ref="L704:M704"/>
    <mergeCell ref="N704:O704"/>
    <mergeCell ref="B705:C705"/>
    <mergeCell ref="D705:E705"/>
    <mergeCell ref="F705:G705"/>
    <mergeCell ref="H705:I705"/>
    <mergeCell ref="J705:K705"/>
    <mergeCell ref="L705:M705"/>
    <mergeCell ref="N705:O705"/>
    <mergeCell ref="B735:C735"/>
    <mergeCell ref="D735:E735"/>
    <mergeCell ref="F735:G735"/>
    <mergeCell ref="H735:I735"/>
    <mergeCell ref="J735:K735"/>
    <mergeCell ref="L735:M735"/>
    <mergeCell ref="N735:O735"/>
    <mergeCell ref="N734:O734"/>
    <mergeCell ref="B732:C732"/>
    <mergeCell ref="D732:E732"/>
    <mergeCell ref="F732:G732"/>
    <mergeCell ref="H732:I732"/>
    <mergeCell ref="J732:K732"/>
    <mergeCell ref="L732:M732"/>
    <mergeCell ref="N732:O732"/>
    <mergeCell ref="B730:C730"/>
    <mergeCell ref="D730:E730"/>
    <mergeCell ref="F730:G730"/>
    <mergeCell ref="H730:I730"/>
    <mergeCell ref="B734:C734"/>
    <mergeCell ref="D734:E734"/>
    <mergeCell ref="D746:E746"/>
    <mergeCell ref="F746:G746"/>
    <mergeCell ref="H746:I746"/>
    <mergeCell ref="J746:K746"/>
    <mergeCell ref="L746:M746"/>
    <mergeCell ref="N746:O746"/>
    <mergeCell ref="B747:C747"/>
    <mergeCell ref="D747:E747"/>
    <mergeCell ref="F747:G747"/>
    <mergeCell ref="H747:I747"/>
    <mergeCell ref="J747:K747"/>
    <mergeCell ref="L747:M747"/>
    <mergeCell ref="N747:O747"/>
    <mergeCell ref="H756:I756"/>
    <mergeCell ref="J756:K756"/>
    <mergeCell ref="L756:M756"/>
    <mergeCell ref="N756:O756"/>
    <mergeCell ref="J752:K752"/>
    <mergeCell ref="L752:M752"/>
    <mergeCell ref="N752:O752"/>
    <mergeCell ref="B753:C753"/>
    <mergeCell ref="D753:E753"/>
    <mergeCell ref="F753:G753"/>
    <mergeCell ref="H754:I754"/>
    <mergeCell ref="J754:K754"/>
    <mergeCell ref="L754:M754"/>
    <mergeCell ref="N754:O754"/>
    <mergeCell ref="H750:I750"/>
    <mergeCell ref="B756:C756"/>
    <mergeCell ref="F742:G742"/>
    <mergeCell ref="A762:E762"/>
    <mergeCell ref="F762:G762"/>
    <mergeCell ref="H762:I762"/>
    <mergeCell ref="J762:K762"/>
    <mergeCell ref="L762:M762"/>
    <mergeCell ref="N762:O762"/>
    <mergeCell ref="B761:C761"/>
    <mergeCell ref="D761:E761"/>
    <mergeCell ref="F761:G761"/>
    <mergeCell ref="H761:I761"/>
    <mergeCell ref="J761:K761"/>
    <mergeCell ref="L761:M761"/>
    <mergeCell ref="N761:O761"/>
    <mergeCell ref="D756:E756"/>
    <mergeCell ref="F756:G756"/>
    <mergeCell ref="B757:C757"/>
    <mergeCell ref="D757:E757"/>
    <mergeCell ref="F757:G757"/>
    <mergeCell ref="H757:I757"/>
    <mergeCell ref="B760:C760"/>
    <mergeCell ref="D760:E760"/>
    <mergeCell ref="F760:G760"/>
    <mergeCell ref="H760:I760"/>
    <mergeCell ref="J757:K757"/>
    <mergeCell ref="L757:M757"/>
    <mergeCell ref="N757:O757"/>
    <mergeCell ref="J760:K760"/>
    <mergeCell ref="L760:M760"/>
    <mergeCell ref="B759:C759"/>
    <mergeCell ref="D759:E759"/>
    <mergeCell ref="F759:G759"/>
    <mergeCell ref="H759:I759"/>
    <mergeCell ref="J759:K759"/>
    <mergeCell ref="L759:M759"/>
    <mergeCell ref="N759:O759"/>
    <mergeCell ref="B749:C749"/>
    <mergeCell ref="D749:E749"/>
    <mergeCell ref="F749:G749"/>
    <mergeCell ref="H749:I749"/>
    <mergeCell ref="J749:K749"/>
    <mergeCell ref="L749:M749"/>
    <mergeCell ref="N749:O749"/>
    <mergeCell ref="B750:C750"/>
    <mergeCell ref="D750:E750"/>
    <mergeCell ref="B748:C748"/>
    <mergeCell ref="D748:E748"/>
    <mergeCell ref="F748:G748"/>
    <mergeCell ref="H748:I748"/>
    <mergeCell ref="J748:K748"/>
    <mergeCell ref="L748:M748"/>
    <mergeCell ref="N748:O748"/>
    <mergeCell ref="B755:C755"/>
    <mergeCell ref="D755:E755"/>
    <mergeCell ref="F755:G755"/>
    <mergeCell ref="H755:I755"/>
    <mergeCell ref="J755:K755"/>
    <mergeCell ref="N755:O755"/>
    <mergeCell ref="L755:M755"/>
    <mergeCell ref="J750:K750"/>
    <mergeCell ref="L750:M750"/>
    <mergeCell ref="F750:G750"/>
    <mergeCell ref="F734:G734"/>
    <mergeCell ref="H734:I734"/>
    <mergeCell ref="J734:K734"/>
    <mergeCell ref="L734:M734"/>
    <mergeCell ref="N750:O750"/>
    <mergeCell ref="B746:C746"/>
    <mergeCell ref="N760:O760"/>
    <mergeCell ref="B751:C751"/>
    <mergeCell ref="D751:E751"/>
    <mergeCell ref="F751:G751"/>
    <mergeCell ref="H751:I751"/>
    <mergeCell ref="J751:K751"/>
    <mergeCell ref="L751:M751"/>
    <mergeCell ref="N751:O751"/>
    <mergeCell ref="B752:C752"/>
    <mergeCell ref="D752:E752"/>
    <mergeCell ref="F752:G752"/>
    <mergeCell ref="H752:I752"/>
    <mergeCell ref="H753:I753"/>
    <mergeCell ref="J753:K753"/>
    <mergeCell ref="L753:M753"/>
    <mergeCell ref="N753:O753"/>
    <mergeCell ref="B758:C758"/>
    <mergeCell ref="D758:E758"/>
    <mergeCell ref="F758:G758"/>
    <mergeCell ref="H758:I758"/>
    <mergeCell ref="J758:K758"/>
    <mergeCell ref="L758:M758"/>
    <mergeCell ref="N758:O758"/>
    <mergeCell ref="B754:C754"/>
    <mergeCell ref="D754:E754"/>
    <mergeCell ref="F754:G754"/>
    <mergeCell ref="B738:C738"/>
    <mergeCell ref="D738:E738"/>
    <mergeCell ref="F738:G738"/>
    <mergeCell ref="H738:I738"/>
    <mergeCell ref="J738:K738"/>
    <mergeCell ref="L738:M738"/>
    <mergeCell ref="N738:O738"/>
    <mergeCell ref="B740:C740"/>
    <mergeCell ref="D740:E740"/>
    <mergeCell ref="F740:G740"/>
    <mergeCell ref="H740:I740"/>
    <mergeCell ref="J740:K740"/>
    <mergeCell ref="L740:M740"/>
    <mergeCell ref="N740:O740"/>
    <mergeCell ref="B736:C736"/>
    <mergeCell ref="D736:E736"/>
    <mergeCell ref="F736:G736"/>
    <mergeCell ref="H736:I736"/>
    <mergeCell ref="J736:K736"/>
    <mergeCell ref="L736:M736"/>
    <mergeCell ref="N736:O736"/>
    <mergeCell ref="B739:C739"/>
    <mergeCell ref="D739:E739"/>
    <mergeCell ref="F739:G739"/>
    <mergeCell ref="H739:I739"/>
    <mergeCell ref="J739:K739"/>
    <mergeCell ref="L739:M739"/>
    <mergeCell ref="N739:O739"/>
    <mergeCell ref="L730:M730"/>
    <mergeCell ref="N730:O730"/>
    <mergeCell ref="B733:C733"/>
    <mergeCell ref="D733:E733"/>
    <mergeCell ref="F733:G733"/>
    <mergeCell ref="H733:I733"/>
    <mergeCell ref="J733:K733"/>
    <mergeCell ref="L733:M733"/>
    <mergeCell ref="N733:O733"/>
    <mergeCell ref="B728:C728"/>
    <mergeCell ref="D728:E728"/>
    <mergeCell ref="F728:G728"/>
    <mergeCell ref="H728:I728"/>
    <mergeCell ref="J728:K728"/>
    <mergeCell ref="L728:M728"/>
    <mergeCell ref="N728:O728"/>
    <mergeCell ref="B729:C729"/>
    <mergeCell ref="D729:E729"/>
    <mergeCell ref="F729:G729"/>
    <mergeCell ref="H729:I729"/>
    <mergeCell ref="J729:K729"/>
    <mergeCell ref="L729:M729"/>
    <mergeCell ref="N729:O729"/>
    <mergeCell ref="B731:C731"/>
    <mergeCell ref="D731:E731"/>
    <mergeCell ref="F731:G731"/>
    <mergeCell ref="H731:I731"/>
    <mergeCell ref="J731:K731"/>
    <mergeCell ref="L731:M731"/>
    <mergeCell ref="N731:O731"/>
    <mergeCell ref="J730:K730"/>
    <mergeCell ref="B725:C725"/>
    <mergeCell ref="D725:E725"/>
    <mergeCell ref="F725:G725"/>
    <mergeCell ref="H725:I725"/>
    <mergeCell ref="J725:K725"/>
    <mergeCell ref="L725:M725"/>
    <mergeCell ref="N725:O725"/>
    <mergeCell ref="B726:C726"/>
    <mergeCell ref="D726:E726"/>
    <mergeCell ref="F726:G726"/>
    <mergeCell ref="H726:I726"/>
    <mergeCell ref="J726:K726"/>
    <mergeCell ref="L726:M726"/>
    <mergeCell ref="N726:O726"/>
    <mergeCell ref="B727:C727"/>
    <mergeCell ref="D727:E727"/>
    <mergeCell ref="F727:G727"/>
    <mergeCell ref="H727:I727"/>
    <mergeCell ref="J727:K727"/>
    <mergeCell ref="L727:M727"/>
    <mergeCell ref="N727:O727"/>
    <mergeCell ref="B722:C722"/>
    <mergeCell ref="D722:E722"/>
    <mergeCell ref="F722:G722"/>
    <mergeCell ref="H722:I722"/>
    <mergeCell ref="J722:K722"/>
    <mergeCell ref="L722:M722"/>
    <mergeCell ref="N722:O722"/>
    <mergeCell ref="B723:C723"/>
    <mergeCell ref="D723:E723"/>
    <mergeCell ref="F723:G723"/>
    <mergeCell ref="H723:I723"/>
    <mergeCell ref="J723:K723"/>
    <mergeCell ref="L723:M723"/>
    <mergeCell ref="N723:O723"/>
    <mergeCell ref="B724:C724"/>
    <mergeCell ref="D724:E724"/>
    <mergeCell ref="F724:G724"/>
    <mergeCell ref="H724:I724"/>
    <mergeCell ref="J724:K724"/>
    <mergeCell ref="L724:M724"/>
    <mergeCell ref="N724:O724"/>
    <mergeCell ref="B719:C719"/>
    <mergeCell ref="D719:E719"/>
    <mergeCell ref="F719:G719"/>
    <mergeCell ref="H719:I719"/>
    <mergeCell ref="J719:K719"/>
    <mergeCell ref="L719:M719"/>
    <mergeCell ref="N719:O719"/>
    <mergeCell ref="B720:C720"/>
    <mergeCell ref="D720:E720"/>
    <mergeCell ref="F720:G720"/>
    <mergeCell ref="H720:I720"/>
    <mergeCell ref="J720:K720"/>
    <mergeCell ref="L720:M720"/>
    <mergeCell ref="N720:O720"/>
    <mergeCell ref="B721:C721"/>
    <mergeCell ref="D721:E721"/>
    <mergeCell ref="F721:G721"/>
    <mergeCell ref="H721:I721"/>
    <mergeCell ref="J721:K721"/>
    <mergeCell ref="L721:M721"/>
    <mergeCell ref="N721:O721"/>
    <mergeCell ref="B717:C717"/>
    <mergeCell ref="D717:E717"/>
    <mergeCell ref="F717:G717"/>
    <mergeCell ref="H717:I717"/>
    <mergeCell ref="J717:K717"/>
    <mergeCell ref="L717:M717"/>
    <mergeCell ref="N717:O717"/>
    <mergeCell ref="B718:C718"/>
    <mergeCell ref="D718:E718"/>
    <mergeCell ref="F718:G718"/>
    <mergeCell ref="H718:I718"/>
    <mergeCell ref="J718:K718"/>
    <mergeCell ref="L718:M718"/>
    <mergeCell ref="N718:O718"/>
    <mergeCell ref="B714:C714"/>
    <mergeCell ref="D714:E714"/>
    <mergeCell ref="F714:G714"/>
    <mergeCell ref="H714:I714"/>
    <mergeCell ref="J714:K714"/>
    <mergeCell ref="L714:M714"/>
    <mergeCell ref="N714:O714"/>
    <mergeCell ref="B715:C715"/>
    <mergeCell ref="D715:E715"/>
    <mergeCell ref="F715:G715"/>
    <mergeCell ref="H715:I715"/>
    <mergeCell ref="J715:K715"/>
    <mergeCell ref="L715:M715"/>
    <mergeCell ref="N715:O715"/>
    <mergeCell ref="B716:C716"/>
    <mergeCell ref="D716:E716"/>
    <mergeCell ref="F716:G716"/>
    <mergeCell ref="H716:I716"/>
    <mergeCell ref="J716:K716"/>
    <mergeCell ref="L716:M716"/>
    <mergeCell ref="N716:O716"/>
    <mergeCell ref="B711:C711"/>
    <mergeCell ref="D711:E711"/>
    <mergeCell ref="F711:G711"/>
    <mergeCell ref="H711:I711"/>
    <mergeCell ref="J711:K711"/>
    <mergeCell ref="L711:M711"/>
    <mergeCell ref="N711:O711"/>
    <mergeCell ref="B712:C712"/>
    <mergeCell ref="D712:E712"/>
    <mergeCell ref="F712:G712"/>
    <mergeCell ref="H712:I712"/>
    <mergeCell ref="J712:K712"/>
    <mergeCell ref="L712:M712"/>
    <mergeCell ref="N712:O712"/>
    <mergeCell ref="B713:C713"/>
    <mergeCell ref="D713:E713"/>
    <mergeCell ref="F713:G713"/>
    <mergeCell ref="H713:I713"/>
    <mergeCell ref="J713:K713"/>
    <mergeCell ref="L713:M713"/>
    <mergeCell ref="N713:O713"/>
    <mergeCell ref="B708:C708"/>
    <mergeCell ref="D708:E708"/>
    <mergeCell ref="F708:G708"/>
    <mergeCell ref="H708:I708"/>
    <mergeCell ref="J708:K708"/>
    <mergeCell ref="L708:M708"/>
    <mergeCell ref="N708:O708"/>
    <mergeCell ref="B709:C709"/>
    <mergeCell ref="D709:E709"/>
    <mergeCell ref="F709:G709"/>
    <mergeCell ref="H709:I709"/>
    <mergeCell ref="J709:K709"/>
    <mergeCell ref="L709:M709"/>
    <mergeCell ref="N709:O709"/>
    <mergeCell ref="B710:C710"/>
    <mergeCell ref="D710:E710"/>
    <mergeCell ref="F710:G710"/>
    <mergeCell ref="H710:I710"/>
    <mergeCell ref="J710:K710"/>
    <mergeCell ref="L710:M710"/>
    <mergeCell ref="N710:O710"/>
    <mergeCell ref="B702:C702"/>
    <mergeCell ref="D702:E702"/>
    <mergeCell ref="F702:G702"/>
    <mergeCell ref="H702:I702"/>
    <mergeCell ref="J702:K702"/>
    <mergeCell ref="L702:M702"/>
    <mergeCell ref="N702:O702"/>
    <mergeCell ref="B706:C706"/>
    <mergeCell ref="D706:E706"/>
    <mergeCell ref="F706:G706"/>
    <mergeCell ref="H706:I706"/>
    <mergeCell ref="J706:K706"/>
    <mergeCell ref="L706:M706"/>
    <mergeCell ref="N706:O706"/>
    <mergeCell ref="B707:C707"/>
    <mergeCell ref="D707:E707"/>
    <mergeCell ref="F707:G707"/>
    <mergeCell ref="H707:I707"/>
    <mergeCell ref="J707:K707"/>
    <mergeCell ref="L707:M707"/>
    <mergeCell ref="N707:O707"/>
    <mergeCell ref="B703:C703"/>
    <mergeCell ref="D703:E703"/>
    <mergeCell ref="F703:G703"/>
    <mergeCell ref="H703:I703"/>
    <mergeCell ref="J703:K703"/>
    <mergeCell ref="L703:M703"/>
    <mergeCell ref="N703:O703"/>
    <mergeCell ref="B704:C704"/>
    <mergeCell ref="D704:E704"/>
    <mergeCell ref="F704:G704"/>
    <mergeCell ref="H704:I704"/>
    <mergeCell ref="B699:C699"/>
    <mergeCell ref="D699:E699"/>
    <mergeCell ref="F699:G699"/>
    <mergeCell ref="H699:I699"/>
    <mergeCell ref="J699:K699"/>
    <mergeCell ref="L699:M699"/>
    <mergeCell ref="N699:O699"/>
    <mergeCell ref="B700:C700"/>
    <mergeCell ref="D700:E700"/>
    <mergeCell ref="F700:G700"/>
    <mergeCell ref="H700:I700"/>
    <mergeCell ref="J700:K700"/>
    <mergeCell ref="L700:M700"/>
    <mergeCell ref="N700:O700"/>
    <mergeCell ref="B701:C701"/>
    <mergeCell ref="D701:E701"/>
    <mergeCell ref="F701:G701"/>
    <mergeCell ref="H701:I701"/>
    <mergeCell ref="J701:K701"/>
    <mergeCell ref="L701:M701"/>
    <mergeCell ref="N701:O701"/>
    <mergeCell ref="F694:G694"/>
    <mergeCell ref="H694:I694"/>
    <mergeCell ref="J694:K694"/>
    <mergeCell ref="L694:M694"/>
    <mergeCell ref="N694:O694"/>
    <mergeCell ref="F696:G696"/>
    <mergeCell ref="H696:I696"/>
    <mergeCell ref="J696:K696"/>
    <mergeCell ref="L696:M696"/>
    <mergeCell ref="N696:O696"/>
    <mergeCell ref="B698:C698"/>
    <mergeCell ref="D698:E698"/>
    <mergeCell ref="F698:G698"/>
    <mergeCell ref="H698:I698"/>
    <mergeCell ref="J698:K698"/>
    <mergeCell ref="L698:M698"/>
    <mergeCell ref="N698:O698"/>
    <mergeCell ref="B695:C695"/>
    <mergeCell ref="D695:E695"/>
    <mergeCell ref="F695:G695"/>
    <mergeCell ref="H695:I695"/>
    <mergeCell ref="J695:K695"/>
    <mergeCell ref="L695:M695"/>
    <mergeCell ref="N695:O695"/>
    <mergeCell ref="B696:C696"/>
    <mergeCell ref="D696:E696"/>
    <mergeCell ref="B690:C690"/>
    <mergeCell ref="D690:E690"/>
    <mergeCell ref="F690:G690"/>
    <mergeCell ref="H690:I690"/>
    <mergeCell ref="J690:K690"/>
    <mergeCell ref="L690:M690"/>
    <mergeCell ref="N690:O690"/>
    <mergeCell ref="B692:C692"/>
    <mergeCell ref="D692:E692"/>
    <mergeCell ref="F692:G692"/>
    <mergeCell ref="H692:I692"/>
    <mergeCell ref="J692:K692"/>
    <mergeCell ref="L692:M692"/>
    <mergeCell ref="N692:O692"/>
    <mergeCell ref="B693:C693"/>
    <mergeCell ref="D693:E693"/>
    <mergeCell ref="F693:G693"/>
    <mergeCell ref="H693:I693"/>
    <mergeCell ref="J693:K693"/>
    <mergeCell ref="L693:M693"/>
    <mergeCell ref="N693:O693"/>
    <mergeCell ref="B688:C688"/>
    <mergeCell ref="D688:E688"/>
    <mergeCell ref="F688:G688"/>
    <mergeCell ref="H688:I688"/>
    <mergeCell ref="J688:K688"/>
    <mergeCell ref="L688:M688"/>
    <mergeCell ref="N688:O688"/>
    <mergeCell ref="B689:C689"/>
    <mergeCell ref="D689:E689"/>
    <mergeCell ref="F689:G689"/>
    <mergeCell ref="H689:I689"/>
    <mergeCell ref="J689:K689"/>
    <mergeCell ref="L689:M689"/>
    <mergeCell ref="N689:O689"/>
    <mergeCell ref="B685:C685"/>
    <mergeCell ref="D685:E685"/>
    <mergeCell ref="F685:G685"/>
    <mergeCell ref="H685:I685"/>
    <mergeCell ref="J685:K685"/>
    <mergeCell ref="L685:M685"/>
    <mergeCell ref="N685:O685"/>
    <mergeCell ref="B687:C687"/>
    <mergeCell ref="D687:E687"/>
    <mergeCell ref="F687:G687"/>
    <mergeCell ref="H687:I687"/>
    <mergeCell ref="J687:K687"/>
    <mergeCell ref="L687:M687"/>
    <mergeCell ref="N687:O687"/>
    <mergeCell ref="B686:C686"/>
    <mergeCell ref="D686:E686"/>
    <mergeCell ref="F686:G686"/>
    <mergeCell ref="H686:I686"/>
    <mergeCell ref="B682:C682"/>
    <mergeCell ref="D682:E682"/>
    <mergeCell ref="F682:G682"/>
    <mergeCell ref="H682:I682"/>
    <mergeCell ref="J682:K682"/>
    <mergeCell ref="L682:M682"/>
    <mergeCell ref="N682:O682"/>
    <mergeCell ref="B683:C683"/>
    <mergeCell ref="D683:E683"/>
    <mergeCell ref="F683:G683"/>
    <mergeCell ref="H683:I683"/>
    <mergeCell ref="J683:K683"/>
    <mergeCell ref="L683:M683"/>
    <mergeCell ref="N683:O683"/>
    <mergeCell ref="B684:C684"/>
    <mergeCell ref="D684:E684"/>
    <mergeCell ref="F684:G684"/>
    <mergeCell ref="H684:I684"/>
    <mergeCell ref="J684:K684"/>
    <mergeCell ref="L684:M684"/>
    <mergeCell ref="N684:O684"/>
    <mergeCell ref="H675:I675"/>
    <mergeCell ref="B678:C678"/>
    <mergeCell ref="D678:E678"/>
    <mergeCell ref="F678:G678"/>
    <mergeCell ref="H678:I678"/>
    <mergeCell ref="J678:K678"/>
    <mergeCell ref="L678:M678"/>
    <mergeCell ref="N678:O678"/>
    <mergeCell ref="B679:C679"/>
    <mergeCell ref="D679:E679"/>
    <mergeCell ref="F679:G679"/>
    <mergeCell ref="H679:I679"/>
    <mergeCell ref="J679:K679"/>
    <mergeCell ref="L679:M679"/>
    <mergeCell ref="N679:O679"/>
    <mergeCell ref="B681:C681"/>
    <mergeCell ref="D681:E681"/>
    <mergeCell ref="F681:G681"/>
    <mergeCell ref="H681:I681"/>
    <mergeCell ref="J681:K681"/>
    <mergeCell ref="L681:M681"/>
    <mergeCell ref="N681:O681"/>
    <mergeCell ref="B680:C680"/>
    <mergeCell ref="F680:G680"/>
    <mergeCell ref="H680:I680"/>
    <mergeCell ref="J680:K680"/>
    <mergeCell ref="L680:M680"/>
    <mergeCell ref="N680:O680"/>
    <mergeCell ref="L673:M673"/>
    <mergeCell ref="B676:C676"/>
    <mergeCell ref="D676:E676"/>
    <mergeCell ref="F676:G676"/>
    <mergeCell ref="H676:I676"/>
    <mergeCell ref="J676:K676"/>
    <mergeCell ref="L676:M676"/>
    <mergeCell ref="N676:O676"/>
    <mergeCell ref="B677:C677"/>
    <mergeCell ref="D677:E677"/>
    <mergeCell ref="F677:G677"/>
    <mergeCell ref="H677:I677"/>
    <mergeCell ref="J677:K677"/>
    <mergeCell ref="L677:M677"/>
    <mergeCell ref="N677:O677"/>
    <mergeCell ref="B671:C671"/>
    <mergeCell ref="D671:E671"/>
    <mergeCell ref="F671:G671"/>
    <mergeCell ref="H671:I671"/>
    <mergeCell ref="J671:K671"/>
    <mergeCell ref="L671:M671"/>
    <mergeCell ref="N671:O671"/>
    <mergeCell ref="B674:C674"/>
    <mergeCell ref="D674:E674"/>
    <mergeCell ref="F674:G674"/>
    <mergeCell ref="H674:I674"/>
    <mergeCell ref="J674:K674"/>
    <mergeCell ref="L674:M674"/>
    <mergeCell ref="N674:O674"/>
    <mergeCell ref="B675:C675"/>
    <mergeCell ref="D675:E675"/>
    <mergeCell ref="F675:G675"/>
    <mergeCell ref="J668:K668"/>
    <mergeCell ref="L668:M668"/>
    <mergeCell ref="N668:O668"/>
    <mergeCell ref="B669:C669"/>
    <mergeCell ref="D669:E669"/>
    <mergeCell ref="F669:G669"/>
    <mergeCell ref="H669:I669"/>
    <mergeCell ref="J669:K669"/>
    <mergeCell ref="L669:M669"/>
    <mergeCell ref="N669:O669"/>
    <mergeCell ref="B670:C670"/>
    <mergeCell ref="D670:E670"/>
    <mergeCell ref="F670:G670"/>
    <mergeCell ref="H670:I670"/>
    <mergeCell ref="J670:K670"/>
    <mergeCell ref="L670:M670"/>
    <mergeCell ref="N670:O670"/>
    <mergeCell ref="F508:G508"/>
    <mergeCell ref="H508:I508"/>
    <mergeCell ref="J508:K508"/>
    <mergeCell ref="L508:M508"/>
    <mergeCell ref="N508:O508"/>
    <mergeCell ref="B510:C510"/>
    <mergeCell ref="D509:E509"/>
    <mergeCell ref="F509:G509"/>
    <mergeCell ref="H509:I509"/>
    <mergeCell ref="J509:K509"/>
    <mergeCell ref="D510:E510"/>
    <mergeCell ref="F510:G510"/>
    <mergeCell ref="H510:I510"/>
    <mergeCell ref="J510:K510"/>
    <mergeCell ref="L510:M510"/>
    <mergeCell ref="N510:O510"/>
    <mergeCell ref="N513:O513"/>
    <mergeCell ref="D512:E512"/>
    <mergeCell ref="F512:G512"/>
    <mergeCell ref="B505:C505"/>
    <mergeCell ref="D505:E505"/>
    <mergeCell ref="F505:G505"/>
    <mergeCell ref="H505:I505"/>
    <mergeCell ref="J505:K505"/>
    <mergeCell ref="L505:M505"/>
    <mergeCell ref="N505:O505"/>
    <mergeCell ref="B506:C506"/>
    <mergeCell ref="D506:E506"/>
    <mergeCell ref="F506:G506"/>
    <mergeCell ref="H506:I506"/>
    <mergeCell ref="J506:K506"/>
    <mergeCell ref="L506:M506"/>
    <mergeCell ref="N506:O506"/>
    <mergeCell ref="B502:C502"/>
    <mergeCell ref="D502:E502"/>
    <mergeCell ref="F502:G502"/>
    <mergeCell ref="H502:I502"/>
    <mergeCell ref="J502:K502"/>
    <mergeCell ref="L502:M502"/>
    <mergeCell ref="N502:O502"/>
    <mergeCell ref="B503:C503"/>
    <mergeCell ref="D503:E503"/>
    <mergeCell ref="F503:G503"/>
    <mergeCell ref="H503:I503"/>
    <mergeCell ref="J503:K503"/>
    <mergeCell ref="L503:M503"/>
    <mergeCell ref="N503:O503"/>
    <mergeCell ref="B501:C501"/>
    <mergeCell ref="D501:E501"/>
    <mergeCell ref="F501:G501"/>
    <mergeCell ref="H501:I501"/>
    <mergeCell ref="J501:K501"/>
    <mergeCell ref="L501:M501"/>
    <mergeCell ref="N501:O501"/>
    <mergeCell ref="B491:C491"/>
    <mergeCell ref="D491:E491"/>
    <mergeCell ref="F491:G491"/>
    <mergeCell ref="H491:I491"/>
    <mergeCell ref="J491:K491"/>
    <mergeCell ref="L491:M491"/>
    <mergeCell ref="N491:O491"/>
    <mergeCell ref="B492:C492"/>
    <mergeCell ref="D492:E492"/>
    <mergeCell ref="F492:G492"/>
    <mergeCell ref="H492:I492"/>
    <mergeCell ref="J492:K492"/>
    <mergeCell ref="L492:M492"/>
    <mergeCell ref="N492:O492"/>
    <mergeCell ref="B497:C497"/>
    <mergeCell ref="D497:E497"/>
    <mergeCell ref="F497:G497"/>
    <mergeCell ref="H497:I497"/>
    <mergeCell ref="L500:M500"/>
    <mergeCell ref="N500:O500"/>
    <mergeCell ref="F495:G495"/>
    <mergeCell ref="H495:I495"/>
    <mergeCell ref="J495:K495"/>
    <mergeCell ref="L495:M495"/>
    <mergeCell ref="N495:O495"/>
    <mergeCell ref="N490:O490"/>
    <mergeCell ref="B487:C487"/>
    <mergeCell ref="D487:E487"/>
    <mergeCell ref="F487:G487"/>
    <mergeCell ref="H487:I487"/>
    <mergeCell ref="J487:K487"/>
    <mergeCell ref="L487:M487"/>
    <mergeCell ref="N487:O487"/>
    <mergeCell ref="B488:C488"/>
    <mergeCell ref="D488:E488"/>
    <mergeCell ref="F488:G488"/>
    <mergeCell ref="H488:I488"/>
    <mergeCell ref="J488:K488"/>
    <mergeCell ref="L488:M488"/>
    <mergeCell ref="N488:O488"/>
    <mergeCell ref="B479:C479"/>
    <mergeCell ref="D479:E479"/>
    <mergeCell ref="F479:G479"/>
    <mergeCell ref="H479:I479"/>
    <mergeCell ref="J479:K479"/>
    <mergeCell ref="L479:M479"/>
    <mergeCell ref="N479:O479"/>
    <mergeCell ref="B483:C483"/>
    <mergeCell ref="D483:E483"/>
    <mergeCell ref="F483:G483"/>
    <mergeCell ref="H483:I483"/>
    <mergeCell ref="J483:K483"/>
    <mergeCell ref="L483:M483"/>
    <mergeCell ref="N483:O483"/>
    <mergeCell ref="B486:C486"/>
    <mergeCell ref="D486:E486"/>
    <mergeCell ref="F486:G486"/>
    <mergeCell ref="H486:I486"/>
    <mergeCell ref="J486:K486"/>
    <mergeCell ref="L486:M486"/>
    <mergeCell ref="N486:O486"/>
    <mergeCell ref="B484:C484"/>
    <mergeCell ref="D484:E484"/>
    <mergeCell ref="F484:G484"/>
    <mergeCell ref="H484:I484"/>
    <mergeCell ref="J484:K484"/>
    <mergeCell ref="L484:M484"/>
    <mergeCell ref="N484:O484"/>
    <mergeCell ref="B485:C485"/>
    <mergeCell ref="D485:E485"/>
    <mergeCell ref="F485:G485"/>
    <mergeCell ref="H485:I485"/>
    <mergeCell ref="L460:M460"/>
    <mergeCell ref="N460:O460"/>
    <mergeCell ref="B461:C461"/>
    <mergeCell ref="D461:E461"/>
    <mergeCell ref="F461:G461"/>
    <mergeCell ref="H461:I461"/>
    <mergeCell ref="J461:K461"/>
    <mergeCell ref="L461:M461"/>
    <mergeCell ref="N461:O461"/>
    <mergeCell ref="F463:G463"/>
    <mergeCell ref="H463:I463"/>
    <mergeCell ref="B482:C482"/>
    <mergeCell ref="D482:E482"/>
    <mergeCell ref="F482:G482"/>
    <mergeCell ref="H482:I482"/>
    <mergeCell ref="J482:K482"/>
    <mergeCell ref="L482:M482"/>
    <mergeCell ref="N482:O482"/>
    <mergeCell ref="B477:C477"/>
    <mergeCell ref="D477:E477"/>
    <mergeCell ref="F477:G477"/>
    <mergeCell ref="H477:I477"/>
    <mergeCell ref="J477:K477"/>
    <mergeCell ref="L477:M477"/>
    <mergeCell ref="N477:O477"/>
    <mergeCell ref="B478:C478"/>
    <mergeCell ref="D478:E478"/>
    <mergeCell ref="F478:G478"/>
    <mergeCell ref="H478:I478"/>
    <mergeCell ref="J478:K478"/>
    <mergeCell ref="L478:M478"/>
    <mergeCell ref="N478:O478"/>
    <mergeCell ref="B457:C457"/>
    <mergeCell ref="D457:E457"/>
    <mergeCell ref="F457:G457"/>
    <mergeCell ref="H457:I457"/>
    <mergeCell ref="H469:I469"/>
    <mergeCell ref="J469:K469"/>
    <mergeCell ref="L469:M469"/>
    <mergeCell ref="D468:E468"/>
    <mergeCell ref="H465:I465"/>
    <mergeCell ref="J467:K467"/>
    <mergeCell ref="L467:M467"/>
    <mergeCell ref="N467:O467"/>
    <mergeCell ref="B470:C470"/>
    <mergeCell ref="D470:E470"/>
    <mergeCell ref="F470:G470"/>
    <mergeCell ref="B465:C465"/>
    <mergeCell ref="D465:E465"/>
    <mergeCell ref="J452:K452"/>
    <mergeCell ref="N469:O469"/>
    <mergeCell ref="F471:G471"/>
    <mergeCell ref="H471:I471"/>
    <mergeCell ref="J471:K471"/>
    <mergeCell ref="L471:M471"/>
    <mergeCell ref="L459:M459"/>
    <mergeCell ref="N459:O459"/>
    <mergeCell ref="B462:C462"/>
    <mergeCell ref="D462:E462"/>
    <mergeCell ref="F462:G462"/>
    <mergeCell ref="H462:I462"/>
    <mergeCell ref="J462:K462"/>
    <mergeCell ref="L462:M462"/>
    <mergeCell ref="N462:O462"/>
    <mergeCell ref="J463:K463"/>
    <mergeCell ref="L463:M463"/>
    <mergeCell ref="N463:O463"/>
    <mergeCell ref="D460:E460"/>
    <mergeCell ref="F460:G460"/>
    <mergeCell ref="H460:I460"/>
    <mergeCell ref="J460:K460"/>
    <mergeCell ref="B453:C453"/>
    <mergeCell ref="D453:E453"/>
    <mergeCell ref="F453:G453"/>
    <mergeCell ref="H453:I453"/>
    <mergeCell ref="J465:K465"/>
    <mergeCell ref="L465:M465"/>
    <mergeCell ref="N465:O465"/>
    <mergeCell ref="B463:C463"/>
    <mergeCell ref="D463:E463"/>
    <mergeCell ref="B466:C466"/>
    <mergeCell ref="N453:O453"/>
    <mergeCell ref="B450:C450"/>
    <mergeCell ref="D450:E450"/>
    <mergeCell ref="F450:G450"/>
    <mergeCell ref="H450:I450"/>
    <mergeCell ref="J450:K450"/>
    <mergeCell ref="L450:M450"/>
    <mergeCell ref="N450:O450"/>
    <mergeCell ref="B459:C459"/>
    <mergeCell ref="D459:E459"/>
    <mergeCell ref="F459:G459"/>
    <mergeCell ref="H459:I459"/>
    <mergeCell ref="J459:K459"/>
    <mergeCell ref="L451:M451"/>
    <mergeCell ref="N451:O451"/>
    <mergeCell ref="B454:C454"/>
    <mergeCell ref="D454:E454"/>
    <mergeCell ref="F454:G454"/>
    <mergeCell ref="H454:I454"/>
    <mergeCell ref="J454:K454"/>
    <mergeCell ref="L454:M454"/>
    <mergeCell ref="N454:O454"/>
    <mergeCell ref="B455:C455"/>
    <mergeCell ref="D455:E455"/>
    <mergeCell ref="F455:G455"/>
    <mergeCell ref="H455:I455"/>
    <mergeCell ref="B456:C456"/>
    <mergeCell ref="D456:E456"/>
    <mergeCell ref="B452:C452"/>
    <mergeCell ref="D452:E452"/>
    <mergeCell ref="F452:G452"/>
    <mergeCell ref="H452:I452"/>
    <mergeCell ref="J443:K443"/>
    <mergeCell ref="L443:M443"/>
    <mergeCell ref="N443:O443"/>
    <mergeCell ref="D446:E446"/>
    <mergeCell ref="F446:G446"/>
    <mergeCell ref="H446:I446"/>
    <mergeCell ref="J446:K446"/>
    <mergeCell ref="L446:M446"/>
    <mergeCell ref="N446:O446"/>
    <mergeCell ref="F456:G456"/>
    <mergeCell ref="H456:I456"/>
    <mergeCell ref="J456:K456"/>
    <mergeCell ref="L456:M456"/>
    <mergeCell ref="N456:O456"/>
    <mergeCell ref="L452:M452"/>
    <mergeCell ref="N452:O452"/>
    <mergeCell ref="L448:M448"/>
    <mergeCell ref="N448:O448"/>
    <mergeCell ref="L447:M447"/>
    <mergeCell ref="N447:O447"/>
    <mergeCell ref="H448:I448"/>
    <mergeCell ref="J448:K448"/>
    <mergeCell ref="J455:K455"/>
    <mergeCell ref="L455:M455"/>
    <mergeCell ref="N455:O455"/>
    <mergeCell ref="F445:G445"/>
    <mergeCell ref="H445:I445"/>
    <mergeCell ref="J445:K445"/>
    <mergeCell ref="L445:M445"/>
    <mergeCell ref="N445:O445"/>
    <mergeCell ref="J453:K453"/>
    <mergeCell ref="L453:M453"/>
    <mergeCell ref="B434:C434"/>
    <mergeCell ref="D434:E434"/>
    <mergeCell ref="F434:G434"/>
    <mergeCell ref="H434:I434"/>
    <mergeCell ref="J434:K434"/>
    <mergeCell ref="L434:M434"/>
    <mergeCell ref="N434:O434"/>
    <mergeCell ref="B428:C428"/>
    <mergeCell ref="J428:K428"/>
    <mergeCell ref="B451:C451"/>
    <mergeCell ref="D451:E451"/>
    <mergeCell ref="F451:G451"/>
    <mergeCell ref="H451:I451"/>
    <mergeCell ref="J451:K451"/>
    <mergeCell ref="B449:C449"/>
    <mergeCell ref="D449:E449"/>
    <mergeCell ref="F449:G449"/>
    <mergeCell ref="H449:I449"/>
    <mergeCell ref="J449:K449"/>
    <mergeCell ref="L449:M449"/>
    <mergeCell ref="N449:O449"/>
    <mergeCell ref="B440:C440"/>
    <mergeCell ref="D440:E440"/>
    <mergeCell ref="F440:G440"/>
    <mergeCell ref="H440:I440"/>
    <mergeCell ref="J440:K440"/>
    <mergeCell ref="L440:M440"/>
    <mergeCell ref="N440:O440"/>
    <mergeCell ref="B443:C443"/>
    <mergeCell ref="D443:E443"/>
    <mergeCell ref="F443:G443"/>
    <mergeCell ref="H443:I443"/>
    <mergeCell ref="D422:E422"/>
    <mergeCell ref="F422:G422"/>
    <mergeCell ref="H422:I422"/>
    <mergeCell ref="J422:K422"/>
    <mergeCell ref="L422:M422"/>
    <mergeCell ref="N422:O422"/>
    <mergeCell ref="B423:C423"/>
    <mergeCell ref="D423:E423"/>
    <mergeCell ref="F423:G423"/>
    <mergeCell ref="H423:I423"/>
    <mergeCell ref="J423:K423"/>
    <mergeCell ref="L423:M423"/>
    <mergeCell ref="B447:C447"/>
    <mergeCell ref="D447:E447"/>
    <mergeCell ref="F447:G447"/>
    <mergeCell ref="H447:I447"/>
    <mergeCell ref="J447:K447"/>
    <mergeCell ref="J441:K441"/>
    <mergeCell ref="D428:E428"/>
    <mergeCell ref="F428:G428"/>
    <mergeCell ref="H428:I428"/>
    <mergeCell ref="B435:C435"/>
    <mergeCell ref="D435:E435"/>
    <mergeCell ref="F435:G435"/>
    <mergeCell ref="H435:I435"/>
    <mergeCell ref="J435:K435"/>
    <mergeCell ref="L435:M435"/>
    <mergeCell ref="N435:O435"/>
    <mergeCell ref="B432:C432"/>
    <mergeCell ref="D432:E432"/>
    <mergeCell ref="F432:G432"/>
    <mergeCell ref="H432:I432"/>
    <mergeCell ref="H417:I417"/>
    <mergeCell ref="J417:K417"/>
    <mergeCell ref="L417:M417"/>
    <mergeCell ref="N417:O417"/>
    <mergeCell ref="B418:C418"/>
    <mergeCell ref="D418:E418"/>
    <mergeCell ref="F418:G418"/>
    <mergeCell ref="H418:I418"/>
    <mergeCell ref="J418:K418"/>
    <mergeCell ref="L418:M418"/>
    <mergeCell ref="N418:O418"/>
    <mergeCell ref="F420:G420"/>
    <mergeCell ref="H420:I420"/>
    <mergeCell ref="J420:K420"/>
    <mergeCell ref="L420:M420"/>
    <mergeCell ref="N420:O420"/>
    <mergeCell ref="L428:M428"/>
    <mergeCell ref="N428:O428"/>
    <mergeCell ref="D426:E426"/>
    <mergeCell ref="F426:G426"/>
    <mergeCell ref="H426:I426"/>
    <mergeCell ref="J426:K426"/>
    <mergeCell ref="L426:M426"/>
    <mergeCell ref="N426:O426"/>
    <mergeCell ref="B421:C421"/>
    <mergeCell ref="D421:E421"/>
    <mergeCell ref="F421:G421"/>
    <mergeCell ref="H421:I421"/>
    <mergeCell ref="J421:K421"/>
    <mergeCell ref="L421:M421"/>
    <mergeCell ref="N421:O421"/>
    <mergeCell ref="B422:C422"/>
    <mergeCell ref="B412:C412"/>
    <mergeCell ref="D412:E412"/>
    <mergeCell ref="F412:G412"/>
    <mergeCell ref="H412:I412"/>
    <mergeCell ref="J412:K412"/>
    <mergeCell ref="L412:M412"/>
    <mergeCell ref="N412:O412"/>
    <mergeCell ref="B409:C409"/>
    <mergeCell ref="D409:E409"/>
    <mergeCell ref="F409:G409"/>
    <mergeCell ref="H409:I409"/>
    <mergeCell ref="J409:K409"/>
    <mergeCell ref="L409:M409"/>
    <mergeCell ref="N409:O409"/>
    <mergeCell ref="B411:C411"/>
    <mergeCell ref="D411:E411"/>
    <mergeCell ref="F411:G411"/>
    <mergeCell ref="H411:I411"/>
    <mergeCell ref="J411:K411"/>
    <mergeCell ref="L411:M411"/>
    <mergeCell ref="N411:O411"/>
    <mergeCell ref="B410:C410"/>
    <mergeCell ref="D410:E410"/>
    <mergeCell ref="F410:G410"/>
    <mergeCell ref="H410:I410"/>
    <mergeCell ref="J410:K410"/>
    <mergeCell ref="L410:M410"/>
    <mergeCell ref="N410:O410"/>
    <mergeCell ref="B406:C406"/>
    <mergeCell ref="D406:E406"/>
    <mergeCell ref="F406:G406"/>
    <mergeCell ref="H406:I406"/>
    <mergeCell ref="J406:K406"/>
    <mergeCell ref="L406:M406"/>
    <mergeCell ref="N406:O406"/>
    <mergeCell ref="B407:C407"/>
    <mergeCell ref="D407:E407"/>
    <mergeCell ref="F407:G407"/>
    <mergeCell ref="H407:I407"/>
    <mergeCell ref="J407:K407"/>
    <mergeCell ref="L407:M407"/>
    <mergeCell ref="N407:O407"/>
    <mergeCell ref="B404:C404"/>
    <mergeCell ref="D404:E404"/>
    <mergeCell ref="F404:G404"/>
    <mergeCell ref="H404:I404"/>
    <mergeCell ref="J404:K404"/>
    <mergeCell ref="L404:M404"/>
    <mergeCell ref="N404:O404"/>
    <mergeCell ref="B405:C405"/>
    <mergeCell ref="D405:E405"/>
    <mergeCell ref="F405:G405"/>
    <mergeCell ref="H405:I405"/>
    <mergeCell ref="J405:K405"/>
    <mergeCell ref="L405:M405"/>
    <mergeCell ref="N405:O405"/>
    <mergeCell ref="B402:C402"/>
    <mergeCell ref="D402:E402"/>
    <mergeCell ref="F402:G402"/>
    <mergeCell ref="H402:I402"/>
    <mergeCell ref="J402:K402"/>
    <mergeCell ref="L402:M402"/>
    <mergeCell ref="N402:O402"/>
    <mergeCell ref="B403:C403"/>
    <mergeCell ref="D403:E403"/>
    <mergeCell ref="F403:G403"/>
    <mergeCell ref="H403:I403"/>
    <mergeCell ref="J403:K403"/>
    <mergeCell ref="L403:M403"/>
    <mergeCell ref="N403:O403"/>
    <mergeCell ref="B399:C399"/>
    <mergeCell ref="D399:E399"/>
    <mergeCell ref="F399:G399"/>
    <mergeCell ref="H399:I399"/>
    <mergeCell ref="J399:K399"/>
    <mergeCell ref="L399:M399"/>
    <mergeCell ref="N399:O399"/>
    <mergeCell ref="B400:C400"/>
    <mergeCell ref="D400:E400"/>
    <mergeCell ref="F400:G400"/>
    <mergeCell ref="H400:I400"/>
    <mergeCell ref="J400:K400"/>
    <mergeCell ref="L400:M400"/>
    <mergeCell ref="N400:O400"/>
    <mergeCell ref="B401:C401"/>
    <mergeCell ref="D401:E401"/>
    <mergeCell ref="F401:G401"/>
    <mergeCell ref="H401:I401"/>
    <mergeCell ref="B397:C397"/>
    <mergeCell ref="D397:E397"/>
    <mergeCell ref="F397:G397"/>
    <mergeCell ref="H397:I397"/>
    <mergeCell ref="J397:K397"/>
    <mergeCell ref="L397:M397"/>
    <mergeCell ref="N397:O397"/>
    <mergeCell ref="B398:C398"/>
    <mergeCell ref="D398:E398"/>
    <mergeCell ref="F398:G398"/>
    <mergeCell ref="H398:I398"/>
    <mergeCell ref="J398:K398"/>
    <mergeCell ref="L398:M398"/>
    <mergeCell ref="N398:O398"/>
    <mergeCell ref="B394:C394"/>
    <mergeCell ref="D394:E394"/>
    <mergeCell ref="F394:G394"/>
    <mergeCell ref="H394:I394"/>
    <mergeCell ref="J394:K394"/>
    <mergeCell ref="L394:M394"/>
    <mergeCell ref="N394:O394"/>
    <mergeCell ref="B396:C396"/>
    <mergeCell ref="D396:E396"/>
    <mergeCell ref="F396:G396"/>
    <mergeCell ref="H396:I396"/>
    <mergeCell ref="J396:K396"/>
    <mergeCell ref="L396:M396"/>
    <mergeCell ref="N396:O396"/>
    <mergeCell ref="B395:C395"/>
    <mergeCell ref="D395:E395"/>
    <mergeCell ref="F395:G395"/>
    <mergeCell ref="H395:I395"/>
    <mergeCell ref="B392:C392"/>
    <mergeCell ref="D392:E392"/>
    <mergeCell ref="F392:G392"/>
    <mergeCell ref="H392:I392"/>
    <mergeCell ref="J392:K392"/>
    <mergeCell ref="L392:M392"/>
    <mergeCell ref="N392:O392"/>
    <mergeCell ref="B393:C393"/>
    <mergeCell ref="D393:E393"/>
    <mergeCell ref="F393:G393"/>
    <mergeCell ref="H393:I393"/>
    <mergeCell ref="J393:K393"/>
    <mergeCell ref="L393:M393"/>
    <mergeCell ref="N393:O393"/>
    <mergeCell ref="B390:C390"/>
    <mergeCell ref="D390:E390"/>
    <mergeCell ref="F390:G390"/>
    <mergeCell ref="H390:I390"/>
    <mergeCell ref="J390:K390"/>
    <mergeCell ref="L390:M390"/>
    <mergeCell ref="N390:O390"/>
    <mergeCell ref="B391:C391"/>
    <mergeCell ref="D391:E391"/>
    <mergeCell ref="F391:G391"/>
    <mergeCell ref="H391:I391"/>
    <mergeCell ref="J391:K391"/>
    <mergeCell ref="L391:M391"/>
    <mergeCell ref="N391:O391"/>
    <mergeCell ref="B388:C388"/>
    <mergeCell ref="D388:E388"/>
    <mergeCell ref="F388:G388"/>
    <mergeCell ref="H388:I388"/>
    <mergeCell ref="J388:K388"/>
    <mergeCell ref="L388:M388"/>
    <mergeCell ref="N388:O388"/>
    <mergeCell ref="B389:C389"/>
    <mergeCell ref="D389:E389"/>
    <mergeCell ref="F389:G389"/>
    <mergeCell ref="H389:I389"/>
    <mergeCell ref="J389:K389"/>
    <mergeCell ref="L389:M389"/>
    <mergeCell ref="N389:O389"/>
    <mergeCell ref="B386:C386"/>
    <mergeCell ref="D386:E386"/>
    <mergeCell ref="F386:G386"/>
    <mergeCell ref="H386:I386"/>
    <mergeCell ref="J386:K386"/>
    <mergeCell ref="L386:M386"/>
    <mergeCell ref="N386:O386"/>
    <mergeCell ref="B387:C387"/>
    <mergeCell ref="D387:E387"/>
    <mergeCell ref="F387:G387"/>
    <mergeCell ref="H387:I387"/>
    <mergeCell ref="J387:K387"/>
    <mergeCell ref="L387:M387"/>
    <mergeCell ref="N387:O387"/>
    <mergeCell ref="B383:C383"/>
    <mergeCell ref="D383:E383"/>
    <mergeCell ref="F383:G383"/>
    <mergeCell ref="H383:I383"/>
    <mergeCell ref="J383:K383"/>
    <mergeCell ref="L383:M383"/>
    <mergeCell ref="N383:O383"/>
    <mergeCell ref="B384:C384"/>
    <mergeCell ref="D384:E384"/>
    <mergeCell ref="F384:G384"/>
    <mergeCell ref="H384:I384"/>
    <mergeCell ref="J384:K384"/>
    <mergeCell ref="L384:M384"/>
    <mergeCell ref="N384:O384"/>
    <mergeCell ref="B381:C381"/>
    <mergeCell ref="D381:E381"/>
    <mergeCell ref="F381:G381"/>
    <mergeCell ref="H381:I381"/>
    <mergeCell ref="J381:K381"/>
    <mergeCell ref="L381:M381"/>
    <mergeCell ref="N381:O381"/>
    <mergeCell ref="B382:C382"/>
    <mergeCell ref="D382:E382"/>
    <mergeCell ref="F382:G382"/>
    <mergeCell ref="H382:I382"/>
    <mergeCell ref="J382:K382"/>
    <mergeCell ref="L382:M382"/>
    <mergeCell ref="N382:O382"/>
    <mergeCell ref="B379:C379"/>
    <mergeCell ref="D379:E379"/>
    <mergeCell ref="F379:G379"/>
    <mergeCell ref="H379:I379"/>
    <mergeCell ref="J379:K379"/>
    <mergeCell ref="L379:M379"/>
    <mergeCell ref="N379:O379"/>
    <mergeCell ref="B380:C380"/>
    <mergeCell ref="D380:E380"/>
    <mergeCell ref="F380:G380"/>
    <mergeCell ref="H380:I380"/>
    <mergeCell ref="J380:K380"/>
    <mergeCell ref="L380:M380"/>
    <mergeCell ref="N380:O380"/>
    <mergeCell ref="B375:C375"/>
    <mergeCell ref="D375:E375"/>
    <mergeCell ref="F375:G375"/>
    <mergeCell ref="H375:I375"/>
    <mergeCell ref="J375:K375"/>
    <mergeCell ref="L375:M375"/>
    <mergeCell ref="N375:O375"/>
    <mergeCell ref="B378:C378"/>
    <mergeCell ref="D378:E378"/>
    <mergeCell ref="F378:G378"/>
    <mergeCell ref="H378:I378"/>
    <mergeCell ref="J378:K378"/>
    <mergeCell ref="L378:M378"/>
    <mergeCell ref="N378:O378"/>
    <mergeCell ref="B377:C377"/>
    <mergeCell ref="D377:E377"/>
    <mergeCell ref="F377:G377"/>
    <mergeCell ref="H377:I377"/>
    <mergeCell ref="J377:K377"/>
    <mergeCell ref="L377:M377"/>
    <mergeCell ref="N377:O377"/>
    <mergeCell ref="B373:C373"/>
    <mergeCell ref="D373:E373"/>
    <mergeCell ref="F373:G373"/>
    <mergeCell ref="H373:I373"/>
    <mergeCell ref="J373:K373"/>
    <mergeCell ref="L373:M373"/>
    <mergeCell ref="N373:O373"/>
    <mergeCell ref="B374:C374"/>
    <mergeCell ref="D374:E374"/>
    <mergeCell ref="F374:G374"/>
    <mergeCell ref="H374:I374"/>
    <mergeCell ref="J374:K374"/>
    <mergeCell ref="L374:M374"/>
    <mergeCell ref="N374:O374"/>
    <mergeCell ref="D376:E376"/>
    <mergeCell ref="F376:G376"/>
    <mergeCell ref="H376:I376"/>
    <mergeCell ref="J376:K376"/>
    <mergeCell ref="L376:M376"/>
    <mergeCell ref="N376:O376"/>
    <mergeCell ref="B370:C370"/>
    <mergeCell ref="D370:E370"/>
    <mergeCell ref="F370:G370"/>
    <mergeCell ref="H370:I370"/>
    <mergeCell ref="J370:K370"/>
    <mergeCell ref="L370:M370"/>
    <mergeCell ref="N370:O370"/>
    <mergeCell ref="B372:C372"/>
    <mergeCell ref="D372:E372"/>
    <mergeCell ref="F372:G372"/>
    <mergeCell ref="H372:I372"/>
    <mergeCell ref="J372:K372"/>
    <mergeCell ref="L372:M372"/>
    <mergeCell ref="N372:O372"/>
    <mergeCell ref="B368:C368"/>
    <mergeCell ref="D368:E368"/>
    <mergeCell ref="F368:G368"/>
    <mergeCell ref="H368:I368"/>
    <mergeCell ref="J368:K368"/>
    <mergeCell ref="L368:M368"/>
    <mergeCell ref="N368:O368"/>
    <mergeCell ref="B369:C369"/>
    <mergeCell ref="D369:E369"/>
    <mergeCell ref="F369:G369"/>
    <mergeCell ref="H369:I369"/>
    <mergeCell ref="J369:K369"/>
    <mergeCell ref="L369:M369"/>
    <mergeCell ref="N369:O369"/>
    <mergeCell ref="B366:C366"/>
    <mergeCell ref="D366:E366"/>
    <mergeCell ref="F366:G366"/>
    <mergeCell ref="H366:I366"/>
    <mergeCell ref="J366:K366"/>
    <mergeCell ref="L366:M366"/>
    <mergeCell ref="N366:O366"/>
    <mergeCell ref="B367:C367"/>
    <mergeCell ref="D367:E367"/>
    <mergeCell ref="F367:G367"/>
    <mergeCell ref="H367:I367"/>
    <mergeCell ref="J367:K367"/>
    <mergeCell ref="L367:M367"/>
    <mergeCell ref="N367:O367"/>
    <mergeCell ref="B364:C364"/>
    <mergeCell ref="D364:E364"/>
    <mergeCell ref="F364:G364"/>
    <mergeCell ref="H364:I364"/>
    <mergeCell ref="J364:K364"/>
    <mergeCell ref="L364:M364"/>
    <mergeCell ref="N364:O364"/>
    <mergeCell ref="B365:C365"/>
    <mergeCell ref="D365:E365"/>
    <mergeCell ref="F365:G365"/>
    <mergeCell ref="H365:I365"/>
    <mergeCell ref="J365:K365"/>
    <mergeCell ref="L365:M365"/>
    <mergeCell ref="N365:O365"/>
    <mergeCell ref="L357:M357"/>
    <mergeCell ref="B363:C363"/>
    <mergeCell ref="D363:E363"/>
    <mergeCell ref="F363:G363"/>
    <mergeCell ref="H363:I363"/>
    <mergeCell ref="J363:K363"/>
    <mergeCell ref="L363:M363"/>
    <mergeCell ref="N363:O363"/>
    <mergeCell ref="B359:C359"/>
    <mergeCell ref="D359:E359"/>
    <mergeCell ref="F359:G359"/>
    <mergeCell ref="H359:I359"/>
    <mergeCell ref="J359:K359"/>
    <mergeCell ref="L359:M359"/>
    <mergeCell ref="N359:O359"/>
    <mergeCell ref="B360:C360"/>
    <mergeCell ref="D360:E360"/>
    <mergeCell ref="F360:G360"/>
    <mergeCell ref="H360:I360"/>
    <mergeCell ref="J360:K360"/>
    <mergeCell ref="L360:M360"/>
    <mergeCell ref="N360:O360"/>
    <mergeCell ref="N357:O357"/>
    <mergeCell ref="J357:K357"/>
    <mergeCell ref="H357:I357"/>
    <mergeCell ref="B352:C352"/>
    <mergeCell ref="D352:E352"/>
    <mergeCell ref="F352:G352"/>
    <mergeCell ref="H352:I352"/>
    <mergeCell ref="J352:K352"/>
    <mergeCell ref="L352:M352"/>
    <mergeCell ref="N352:O352"/>
    <mergeCell ref="B353:C353"/>
    <mergeCell ref="D353:E353"/>
    <mergeCell ref="F353:G353"/>
    <mergeCell ref="H353:I353"/>
    <mergeCell ref="J353:K353"/>
    <mergeCell ref="L353:M353"/>
    <mergeCell ref="N353:O353"/>
    <mergeCell ref="B350:C350"/>
    <mergeCell ref="D350:E350"/>
    <mergeCell ref="F350:G350"/>
    <mergeCell ref="H350:I350"/>
    <mergeCell ref="J350:K350"/>
    <mergeCell ref="L350:M350"/>
    <mergeCell ref="N350:O350"/>
    <mergeCell ref="B351:C351"/>
    <mergeCell ref="D351:E351"/>
    <mergeCell ref="F351:G351"/>
    <mergeCell ref="H351:I351"/>
    <mergeCell ref="J351:K351"/>
    <mergeCell ref="L351:M351"/>
    <mergeCell ref="N351:O351"/>
    <mergeCell ref="B349:C349"/>
    <mergeCell ref="D349:E349"/>
    <mergeCell ref="F349:G349"/>
    <mergeCell ref="H349:I349"/>
    <mergeCell ref="J349:K349"/>
    <mergeCell ref="L349:M349"/>
    <mergeCell ref="N349:O349"/>
    <mergeCell ref="B310:C310"/>
    <mergeCell ref="D310:E310"/>
    <mergeCell ref="F310:G310"/>
    <mergeCell ref="H310:I310"/>
    <mergeCell ref="J310:K310"/>
    <mergeCell ref="L310:M310"/>
    <mergeCell ref="N310:O310"/>
    <mergeCell ref="B311:C311"/>
    <mergeCell ref="D311:E311"/>
    <mergeCell ref="F311:G311"/>
    <mergeCell ref="H311:I311"/>
    <mergeCell ref="J311:K311"/>
    <mergeCell ref="L311:M311"/>
    <mergeCell ref="N311:O311"/>
    <mergeCell ref="B347:C347"/>
    <mergeCell ref="D347:E347"/>
    <mergeCell ref="F347:G347"/>
    <mergeCell ref="H347:I347"/>
    <mergeCell ref="J347:K347"/>
    <mergeCell ref="L347:M347"/>
    <mergeCell ref="N347:O347"/>
    <mergeCell ref="B348:C348"/>
    <mergeCell ref="D348:E348"/>
    <mergeCell ref="F348:G348"/>
    <mergeCell ref="H348:I348"/>
    <mergeCell ref="J348:K348"/>
    <mergeCell ref="L348:M348"/>
    <mergeCell ref="N348:O348"/>
    <mergeCell ref="B345:C345"/>
    <mergeCell ref="D345:E345"/>
    <mergeCell ref="F345:G345"/>
    <mergeCell ref="H345:I345"/>
    <mergeCell ref="J345:K345"/>
    <mergeCell ref="L345:M345"/>
    <mergeCell ref="N345:O345"/>
    <mergeCell ref="B346:C346"/>
    <mergeCell ref="D346:E346"/>
    <mergeCell ref="F346:G346"/>
    <mergeCell ref="H346:I346"/>
    <mergeCell ref="J346:K346"/>
    <mergeCell ref="L346:M346"/>
    <mergeCell ref="N346:O346"/>
    <mergeCell ref="B343:C343"/>
    <mergeCell ref="D343:E343"/>
    <mergeCell ref="F343:G343"/>
    <mergeCell ref="H343:I343"/>
    <mergeCell ref="J343:K343"/>
    <mergeCell ref="L343:M343"/>
    <mergeCell ref="N343:O343"/>
    <mergeCell ref="B344:C344"/>
    <mergeCell ref="D344:E344"/>
    <mergeCell ref="F344:G344"/>
    <mergeCell ref="H344:I344"/>
    <mergeCell ref="J344:K344"/>
    <mergeCell ref="L344:M344"/>
    <mergeCell ref="N344:O344"/>
    <mergeCell ref="B341:C341"/>
    <mergeCell ref="D341:E341"/>
    <mergeCell ref="F341:G341"/>
    <mergeCell ref="H341:I341"/>
    <mergeCell ref="J341:K341"/>
    <mergeCell ref="L341:M341"/>
    <mergeCell ref="N341:O341"/>
    <mergeCell ref="B342:C342"/>
    <mergeCell ref="D342:E342"/>
    <mergeCell ref="F342:G342"/>
    <mergeCell ref="H342:I342"/>
    <mergeCell ref="J342:K342"/>
    <mergeCell ref="L342:M342"/>
    <mergeCell ref="N342:O342"/>
    <mergeCell ref="H334:I334"/>
    <mergeCell ref="J334:K334"/>
    <mergeCell ref="L334:M334"/>
    <mergeCell ref="N334:O334"/>
    <mergeCell ref="B339:C339"/>
    <mergeCell ref="D339:E339"/>
    <mergeCell ref="F339:G339"/>
    <mergeCell ref="H339:I339"/>
    <mergeCell ref="J339:K339"/>
    <mergeCell ref="L339:M339"/>
    <mergeCell ref="N339:O339"/>
    <mergeCell ref="B340:C340"/>
    <mergeCell ref="D340:E340"/>
    <mergeCell ref="F340:G340"/>
    <mergeCell ref="H340:I340"/>
    <mergeCell ref="J340:K340"/>
    <mergeCell ref="L340:M340"/>
    <mergeCell ref="N340:O340"/>
    <mergeCell ref="B337:C337"/>
    <mergeCell ref="D337:E337"/>
    <mergeCell ref="F337:G337"/>
    <mergeCell ref="H337:I337"/>
    <mergeCell ref="J337:K337"/>
    <mergeCell ref="L337:M337"/>
    <mergeCell ref="N337:O337"/>
    <mergeCell ref="B338:C338"/>
    <mergeCell ref="D338:E338"/>
    <mergeCell ref="F338:G338"/>
    <mergeCell ref="H338:I338"/>
    <mergeCell ref="J338:K338"/>
    <mergeCell ref="L338:M338"/>
    <mergeCell ref="N338:O338"/>
    <mergeCell ref="H330:I330"/>
    <mergeCell ref="J330:K330"/>
    <mergeCell ref="L330:M330"/>
    <mergeCell ref="N330:O330"/>
    <mergeCell ref="B329:C329"/>
    <mergeCell ref="D329:E329"/>
    <mergeCell ref="F329:G329"/>
    <mergeCell ref="H329:I329"/>
    <mergeCell ref="B335:C335"/>
    <mergeCell ref="D335:E335"/>
    <mergeCell ref="F335:G335"/>
    <mergeCell ref="H335:I335"/>
    <mergeCell ref="J335:K335"/>
    <mergeCell ref="L335:M335"/>
    <mergeCell ref="N335:O335"/>
    <mergeCell ref="B336:C336"/>
    <mergeCell ref="D336:E336"/>
    <mergeCell ref="F336:G336"/>
    <mergeCell ref="H336:I336"/>
    <mergeCell ref="J336:K336"/>
    <mergeCell ref="L336:M336"/>
    <mergeCell ref="N336:O336"/>
    <mergeCell ref="B333:C333"/>
    <mergeCell ref="D333:E333"/>
    <mergeCell ref="F333:G333"/>
    <mergeCell ref="H333:I333"/>
    <mergeCell ref="J333:K333"/>
    <mergeCell ref="L333:M333"/>
    <mergeCell ref="N333:O333"/>
    <mergeCell ref="B334:C334"/>
    <mergeCell ref="D334:E334"/>
    <mergeCell ref="F334:G334"/>
    <mergeCell ref="N320:O320"/>
    <mergeCell ref="B322:C322"/>
    <mergeCell ref="D322:E322"/>
    <mergeCell ref="F322:G322"/>
    <mergeCell ref="H322:I322"/>
    <mergeCell ref="J322:K322"/>
    <mergeCell ref="L322:M322"/>
    <mergeCell ref="N322:O322"/>
    <mergeCell ref="B331:C331"/>
    <mergeCell ref="D331:E331"/>
    <mergeCell ref="F331:G331"/>
    <mergeCell ref="H331:I331"/>
    <mergeCell ref="J331:K331"/>
    <mergeCell ref="L331:M331"/>
    <mergeCell ref="N331:O331"/>
    <mergeCell ref="B332:C332"/>
    <mergeCell ref="D332:E332"/>
    <mergeCell ref="F332:G332"/>
    <mergeCell ref="H332:I332"/>
    <mergeCell ref="J332:K332"/>
    <mergeCell ref="L332:M332"/>
    <mergeCell ref="N332:O332"/>
    <mergeCell ref="B328:C328"/>
    <mergeCell ref="D328:E328"/>
    <mergeCell ref="F328:G328"/>
    <mergeCell ref="H328:I328"/>
    <mergeCell ref="J328:K328"/>
    <mergeCell ref="L328:M328"/>
    <mergeCell ref="N328:O328"/>
    <mergeCell ref="B330:C330"/>
    <mergeCell ref="D330:E330"/>
    <mergeCell ref="F330:G330"/>
    <mergeCell ref="B308:C308"/>
    <mergeCell ref="D308:E308"/>
    <mergeCell ref="F308:G308"/>
    <mergeCell ref="H308:I308"/>
    <mergeCell ref="J308:K308"/>
    <mergeCell ref="L308:M308"/>
    <mergeCell ref="N308:O308"/>
    <mergeCell ref="B309:C309"/>
    <mergeCell ref="D309:E309"/>
    <mergeCell ref="F309:G309"/>
    <mergeCell ref="H309:I309"/>
    <mergeCell ref="J309:K309"/>
    <mergeCell ref="L309:M309"/>
    <mergeCell ref="N309:O309"/>
    <mergeCell ref="B306:C306"/>
    <mergeCell ref="D306:E306"/>
    <mergeCell ref="F306:G306"/>
    <mergeCell ref="H306:I306"/>
    <mergeCell ref="J306:K306"/>
    <mergeCell ref="L306:M306"/>
    <mergeCell ref="N306:O306"/>
    <mergeCell ref="B307:C307"/>
    <mergeCell ref="D307:E307"/>
    <mergeCell ref="F307:G307"/>
    <mergeCell ref="H307:I307"/>
    <mergeCell ref="J307:K307"/>
    <mergeCell ref="L307:M307"/>
    <mergeCell ref="N307:O307"/>
    <mergeCell ref="B304:C304"/>
    <mergeCell ref="D304:E304"/>
    <mergeCell ref="F304:G304"/>
    <mergeCell ref="H304:I304"/>
    <mergeCell ref="J304:K304"/>
    <mergeCell ref="L304:M304"/>
    <mergeCell ref="N304:O304"/>
    <mergeCell ref="B305:C305"/>
    <mergeCell ref="D305:E305"/>
    <mergeCell ref="F305:G305"/>
    <mergeCell ref="H305:I305"/>
    <mergeCell ref="J305:K305"/>
    <mergeCell ref="L305:M305"/>
    <mergeCell ref="N305:O305"/>
    <mergeCell ref="B302:C302"/>
    <mergeCell ref="D302:E302"/>
    <mergeCell ref="F302:G302"/>
    <mergeCell ref="H302:I302"/>
    <mergeCell ref="J302:K302"/>
    <mergeCell ref="L302:M302"/>
    <mergeCell ref="N302:O302"/>
    <mergeCell ref="B300:C300"/>
    <mergeCell ref="D300:E300"/>
    <mergeCell ref="F300:G300"/>
    <mergeCell ref="H300:I300"/>
    <mergeCell ref="J300:K300"/>
    <mergeCell ref="L300:M300"/>
    <mergeCell ref="N300:O300"/>
    <mergeCell ref="B301:C301"/>
    <mergeCell ref="D301:E301"/>
    <mergeCell ref="F301:G301"/>
    <mergeCell ref="H301:I301"/>
    <mergeCell ref="J301:K301"/>
    <mergeCell ref="L301:M301"/>
    <mergeCell ref="N301:O301"/>
    <mergeCell ref="B297:C297"/>
    <mergeCell ref="D297:E297"/>
    <mergeCell ref="F297:G297"/>
    <mergeCell ref="H297:I297"/>
    <mergeCell ref="J297:K297"/>
    <mergeCell ref="L297:M297"/>
    <mergeCell ref="N297:O297"/>
    <mergeCell ref="B299:C299"/>
    <mergeCell ref="D299:E299"/>
    <mergeCell ref="F299:G299"/>
    <mergeCell ref="H299:I299"/>
    <mergeCell ref="J299:K299"/>
    <mergeCell ref="L299:M299"/>
    <mergeCell ref="N299:O299"/>
    <mergeCell ref="N298:O298"/>
    <mergeCell ref="B294:C294"/>
    <mergeCell ref="D294:E294"/>
    <mergeCell ref="F294:G294"/>
    <mergeCell ref="H294:I294"/>
    <mergeCell ref="J294:K294"/>
    <mergeCell ref="L294:M294"/>
    <mergeCell ref="N294:O294"/>
    <mergeCell ref="B296:C296"/>
    <mergeCell ref="D296:E296"/>
    <mergeCell ref="F296:G296"/>
    <mergeCell ref="H296:I296"/>
    <mergeCell ref="J296:K296"/>
    <mergeCell ref="L296:M296"/>
    <mergeCell ref="N296:O296"/>
    <mergeCell ref="B292:C292"/>
    <mergeCell ref="D292:E292"/>
    <mergeCell ref="F292:G292"/>
    <mergeCell ref="H292:I292"/>
    <mergeCell ref="J292:K292"/>
    <mergeCell ref="L292:M292"/>
    <mergeCell ref="N292:O292"/>
    <mergeCell ref="B293:C293"/>
    <mergeCell ref="D293:E293"/>
    <mergeCell ref="F293:G293"/>
    <mergeCell ref="H293:I293"/>
    <mergeCell ref="J293:K293"/>
    <mergeCell ref="L293:M293"/>
    <mergeCell ref="N293:O293"/>
    <mergeCell ref="B295:C295"/>
    <mergeCell ref="D295:E295"/>
    <mergeCell ref="J295:K295"/>
    <mergeCell ref="L295:M295"/>
    <mergeCell ref="B290:C290"/>
    <mergeCell ref="D290:E290"/>
    <mergeCell ref="F290:G290"/>
    <mergeCell ref="H290:I290"/>
    <mergeCell ref="J290:K290"/>
    <mergeCell ref="L290:M290"/>
    <mergeCell ref="N290:O290"/>
    <mergeCell ref="B291:C291"/>
    <mergeCell ref="D291:E291"/>
    <mergeCell ref="F291:G291"/>
    <mergeCell ref="H291:I291"/>
    <mergeCell ref="J291:K291"/>
    <mergeCell ref="L291:M291"/>
    <mergeCell ref="N291:O291"/>
    <mergeCell ref="B288:C288"/>
    <mergeCell ref="D288:E288"/>
    <mergeCell ref="F288:G288"/>
    <mergeCell ref="H288:I288"/>
    <mergeCell ref="J288:K288"/>
    <mergeCell ref="L288:M288"/>
    <mergeCell ref="N288:O288"/>
    <mergeCell ref="B289:C289"/>
    <mergeCell ref="D289:E289"/>
    <mergeCell ref="F289:G289"/>
    <mergeCell ref="H289:I289"/>
    <mergeCell ref="J289:K289"/>
    <mergeCell ref="L289:M289"/>
    <mergeCell ref="N289:O289"/>
    <mergeCell ref="B286:C286"/>
    <mergeCell ref="D286:E286"/>
    <mergeCell ref="F286:G286"/>
    <mergeCell ref="H286:I286"/>
    <mergeCell ref="J286:K286"/>
    <mergeCell ref="L286:M286"/>
    <mergeCell ref="N286:O286"/>
    <mergeCell ref="B287:C287"/>
    <mergeCell ref="D287:E287"/>
    <mergeCell ref="F287:G287"/>
    <mergeCell ref="H287:I287"/>
    <mergeCell ref="J287:K287"/>
    <mergeCell ref="L287:M287"/>
    <mergeCell ref="N287:O287"/>
    <mergeCell ref="B284:C284"/>
    <mergeCell ref="D284:E284"/>
    <mergeCell ref="F284:G284"/>
    <mergeCell ref="H284:I284"/>
    <mergeCell ref="J284:K284"/>
    <mergeCell ref="L284:M284"/>
    <mergeCell ref="N284:O284"/>
    <mergeCell ref="B285:C285"/>
    <mergeCell ref="D285:E285"/>
    <mergeCell ref="F285:G285"/>
    <mergeCell ref="H285:I285"/>
    <mergeCell ref="J285:K285"/>
    <mergeCell ref="L285:M285"/>
    <mergeCell ref="N285:O285"/>
    <mergeCell ref="F140:G140"/>
    <mergeCell ref="H140:I140"/>
    <mergeCell ref="D180:E180"/>
    <mergeCell ref="F180:G180"/>
    <mergeCell ref="H180:I180"/>
    <mergeCell ref="F152:G152"/>
    <mergeCell ref="H152:I152"/>
    <mergeCell ref="B278:C278"/>
    <mergeCell ref="D278:E278"/>
    <mergeCell ref="F278:G278"/>
    <mergeCell ref="H278:I278"/>
    <mergeCell ref="J278:K278"/>
    <mergeCell ref="L278:M278"/>
    <mergeCell ref="N278:O278"/>
    <mergeCell ref="B279:C279"/>
    <mergeCell ref="D279:E279"/>
    <mergeCell ref="F279:G279"/>
    <mergeCell ref="H279:I279"/>
    <mergeCell ref="J279:K279"/>
    <mergeCell ref="L279:M279"/>
    <mergeCell ref="N279:O279"/>
    <mergeCell ref="B276:C276"/>
    <mergeCell ref="D276:E276"/>
    <mergeCell ref="F276:G276"/>
    <mergeCell ref="H276:I276"/>
    <mergeCell ref="J276:K276"/>
    <mergeCell ref="L276:M276"/>
    <mergeCell ref="N276:O276"/>
    <mergeCell ref="B277:C277"/>
    <mergeCell ref="D277:E277"/>
    <mergeCell ref="F277:G277"/>
    <mergeCell ref="H277:I277"/>
    <mergeCell ref="L101:M101"/>
    <mergeCell ref="N101:O101"/>
    <mergeCell ref="F102:G102"/>
    <mergeCell ref="H102:I102"/>
    <mergeCell ref="J102:K102"/>
    <mergeCell ref="L102:M102"/>
    <mergeCell ref="N102:O102"/>
    <mergeCell ref="H274:I274"/>
    <mergeCell ref="J274:K274"/>
    <mergeCell ref="L274:M274"/>
    <mergeCell ref="N274:O274"/>
    <mergeCell ref="B275:C275"/>
    <mergeCell ref="D275:E275"/>
    <mergeCell ref="F275:G275"/>
    <mergeCell ref="H275:I275"/>
    <mergeCell ref="J275:K275"/>
    <mergeCell ref="L275:M275"/>
    <mergeCell ref="N275:O275"/>
    <mergeCell ref="F131:G131"/>
    <mergeCell ref="H131:I131"/>
    <mergeCell ref="J131:K131"/>
    <mergeCell ref="L131:M131"/>
    <mergeCell ref="N131:O131"/>
    <mergeCell ref="F129:G129"/>
    <mergeCell ref="H129:I129"/>
    <mergeCell ref="J129:K129"/>
    <mergeCell ref="L129:M129"/>
    <mergeCell ref="N129:O129"/>
    <mergeCell ref="F130:G130"/>
    <mergeCell ref="H130:I130"/>
    <mergeCell ref="J130:K130"/>
    <mergeCell ref="D140:E140"/>
    <mergeCell ref="F84:G84"/>
    <mergeCell ref="H84:I84"/>
    <mergeCell ref="J84:K84"/>
    <mergeCell ref="L84:M84"/>
    <mergeCell ref="N84:O84"/>
    <mergeCell ref="F85:G85"/>
    <mergeCell ref="H85:I85"/>
    <mergeCell ref="J85:K85"/>
    <mergeCell ref="L85:M85"/>
    <mergeCell ref="N85:O85"/>
    <mergeCell ref="F82:G82"/>
    <mergeCell ref="H82:I82"/>
    <mergeCell ref="J82:K82"/>
    <mergeCell ref="L82:M82"/>
    <mergeCell ref="N82:O82"/>
    <mergeCell ref="F83:G83"/>
    <mergeCell ref="H83:I83"/>
    <mergeCell ref="J83:K83"/>
    <mergeCell ref="L83:M83"/>
    <mergeCell ref="N83:O83"/>
    <mergeCell ref="L80:M80"/>
    <mergeCell ref="N80:O80"/>
    <mergeCell ref="H75:I75"/>
    <mergeCell ref="J75:K75"/>
    <mergeCell ref="L75:M75"/>
    <mergeCell ref="N75:O75"/>
    <mergeCell ref="N81:O81"/>
    <mergeCell ref="F78:G78"/>
    <mergeCell ref="H78:I78"/>
    <mergeCell ref="J78:K78"/>
    <mergeCell ref="L78:M78"/>
    <mergeCell ref="N78:O78"/>
    <mergeCell ref="F79:G79"/>
    <mergeCell ref="H79:I79"/>
    <mergeCell ref="J79:K79"/>
    <mergeCell ref="L79:M79"/>
    <mergeCell ref="N79:O79"/>
    <mergeCell ref="H69:I69"/>
    <mergeCell ref="J69:K69"/>
    <mergeCell ref="L69:M69"/>
    <mergeCell ref="N69:O69"/>
    <mergeCell ref="N65:O65"/>
    <mergeCell ref="F66:G66"/>
    <mergeCell ref="H66:I66"/>
    <mergeCell ref="J66:K66"/>
    <mergeCell ref="L66:M66"/>
    <mergeCell ref="N66:O66"/>
    <mergeCell ref="N76:O76"/>
    <mergeCell ref="F77:G77"/>
    <mergeCell ref="H77:I77"/>
    <mergeCell ref="J77:K77"/>
    <mergeCell ref="L77:M77"/>
    <mergeCell ref="N77:O77"/>
    <mergeCell ref="F73:G73"/>
    <mergeCell ref="H73:I73"/>
    <mergeCell ref="J73:K73"/>
    <mergeCell ref="L73:M73"/>
    <mergeCell ref="N73:O73"/>
    <mergeCell ref="F74:G74"/>
    <mergeCell ref="H74:I74"/>
    <mergeCell ref="J74:K74"/>
    <mergeCell ref="L74:M74"/>
    <mergeCell ref="N74:O74"/>
    <mergeCell ref="D68:E68"/>
    <mergeCell ref="D69:E69"/>
    <mergeCell ref="A127:O127"/>
    <mergeCell ref="F67:G67"/>
    <mergeCell ref="H67:I67"/>
    <mergeCell ref="J67:K67"/>
    <mergeCell ref="L67:M67"/>
    <mergeCell ref="N67:O67"/>
    <mergeCell ref="F68:G68"/>
    <mergeCell ref="H68:I68"/>
    <mergeCell ref="J68:K68"/>
    <mergeCell ref="L68:M68"/>
    <mergeCell ref="F65:G65"/>
    <mergeCell ref="H65:I65"/>
    <mergeCell ref="J65:K65"/>
    <mergeCell ref="L65:M65"/>
    <mergeCell ref="D83:E83"/>
    <mergeCell ref="D84:E84"/>
    <mergeCell ref="D77:E77"/>
    <mergeCell ref="D78:E78"/>
    <mergeCell ref="N70:O70"/>
    <mergeCell ref="D79:E79"/>
    <mergeCell ref="D80:E80"/>
    <mergeCell ref="D81:E81"/>
    <mergeCell ref="D82:E82"/>
    <mergeCell ref="D70:E70"/>
    <mergeCell ref="D71:E71"/>
    <mergeCell ref="D72:E72"/>
    <mergeCell ref="N71:O71"/>
    <mergeCell ref="N72:O72"/>
    <mergeCell ref="N68:O68"/>
    <mergeCell ref="F69:G69"/>
    <mergeCell ref="D73:E73"/>
    <mergeCell ref="D74:E74"/>
    <mergeCell ref="D76:E76"/>
    <mergeCell ref="D65:E65"/>
    <mergeCell ref="D66:E66"/>
    <mergeCell ref="D67:E67"/>
    <mergeCell ref="F70:G70"/>
    <mergeCell ref="H70:I70"/>
    <mergeCell ref="J70:K70"/>
    <mergeCell ref="L52:M52"/>
    <mergeCell ref="L70:M70"/>
    <mergeCell ref="F76:G76"/>
    <mergeCell ref="H76:I76"/>
    <mergeCell ref="J76:K76"/>
    <mergeCell ref="L76:M76"/>
    <mergeCell ref="F81:G81"/>
    <mergeCell ref="H81:I81"/>
    <mergeCell ref="J81:K81"/>
    <mergeCell ref="L81:M81"/>
    <mergeCell ref="F71:G71"/>
    <mergeCell ref="H71:I71"/>
    <mergeCell ref="J71:K71"/>
    <mergeCell ref="L71:M71"/>
    <mergeCell ref="D75:E75"/>
    <mergeCell ref="F75:G75"/>
    <mergeCell ref="F72:G72"/>
    <mergeCell ref="H72:I72"/>
    <mergeCell ref="J72:K72"/>
    <mergeCell ref="L72:M72"/>
    <mergeCell ref="F80:G80"/>
    <mergeCell ref="H80:I80"/>
    <mergeCell ref="J80:K80"/>
    <mergeCell ref="N52:O52"/>
    <mergeCell ref="A60:O60"/>
    <mergeCell ref="A62:O62"/>
    <mergeCell ref="D64:E64"/>
    <mergeCell ref="F64:G64"/>
    <mergeCell ref="N64:O64"/>
    <mergeCell ref="A52:E52"/>
    <mergeCell ref="F52:G52"/>
    <mergeCell ref="H52:I52"/>
    <mergeCell ref="J52:K52"/>
    <mergeCell ref="H64:I64"/>
    <mergeCell ref="J64:K64"/>
    <mergeCell ref="L64:M64"/>
    <mergeCell ref="A51:E51"/>
    <mergeCell ref="F51:G51"/>
    <mergeCell ref="H51:I51"/>
    <mergeCell ref="J51:K51"/>
    <mergeCell ref="L51:M51"/>
    <mergeCell ref="N51:O51"/>
    <mergeCell ref="A35:O35"/>
    <mergeCell ref="A37:E37"/>
    <mergeCell ref="F37:G37"/>
    <mergeCell ref="H37:I37"/>
    <mergeCell ref="J37:K37"/>
    <mergeCell ref="L37:M37"/>
    <mergeCell ref="N37:O37"/>
    <mergeCell ref="A50:E50"/>
    <mergeCell ref="F50:G50"/>
    <mergeCell ref="H50:I50"/>
    <mergeCell ref="J50:K50"/>
    <mergeCell ref="L50:M50"/>
    <mergeCell ref="N50:O50"/>
    <mergeCell ref="A47:O47"/>
    <mergeCell ref="A49:E49"/>
    <mergeCell ref="F49:G49"/>
    <mergeCell ref="H49:I49"/>
    <mergeCell ref="J49:K49"/>
    <mergeCell ref="L49:M49"/>
    <mergeCell ref="N49:O49"/>
    <mergeCell ref="A40:E40"/>
    <mergeCell ref="F40:G40"/>
    <mergeCell ref="H40:I40"/>
    <mergeCell ref="J40:K40"/>
    <mergeCell ref="L40:M40"/>
    <mergeCell ref="N40:O40"/>
    <mergeCell ref="N39:O39"/>
    <mergeCell ref="A38:E38"/>
    <mergeCell ref="F38:G38"/>
    <mergeCell ref="H38:I38"/>
    <mergeCell ref="J38:K38"/>
    <mergeCell ref="L38:M38"/>
    <mergeCell ref="A20:O20"/>
    <mergeCell ref="A21:O21"/>
    <mergeCell ref="F28:G28"/>
    <mergeCell ref="H28:I28"/>
    <mergeCell ref="J28:K28"/>
    <mergeCell ref="L28:M28"/>
    <mergeCell ref="N28:O28"/>
    <mergeCell ref="F29:G29"/>
    <mergeCell ref="H29:I29"/>
    <mergeCell ref="J29:K29"/>
    <mergeCell ref="L29:M29"/>
    <mergeCell ref="N29:O29"/>
    <mergeCell ref="H27:I27"/>
    <mergeCell ref="J27:K27"/>
    <mergeCell ref="L27:M27"/>
    <mergeCell ref="N27:O27"/>
    <mergeCell ref="F27:G27"/>
    <mergeCell ref="N25:O25"/>
    <mergeCell ref="F26:G26"/>
    <mergeCell ref="H26:I26"/>
    <mergeCell ref="J26:K26"/>
    <mergeCell ref="L26:M26"/>
    <mergeCell ref="N26:O26"/>
    <mergeCell ref="N23:O23"/>
    <mergeCell ref="F24:G24"/>
    <mergeCell ref="H24:I24"/>
    <mergeCell ref="J24:K24"/>
    <mergeCell ref="L24:M24"/>
    <mergeCell ref="N24:O24"/>
    <mergeCell ref="A29:E29"/>
    <mergeCell ref="F23:G23"/>
    <mergeCell ref="H23:I23"/>
    <mergeCell ref="J23:K23"/>
    <mergeCell ref="L23:M23"/>
    <mergeCell ref="F25:G25"/>
    <mergeCell ref="H25:I25"/>
    <mergeCell ref="J25:K25"/>
    <mergeCell ref="L25:M25"/>
    <mergeCell ref="A26:E26"/>
    <mergeCell ref="A27:E27"/>
    <mergeCell ref="A28:E28"/>
    <mergeCell ref="A23:E23"/>
    <mergeCell ref="A24:E24"/>
    <mergeCell ref="A25:E25"/>
    <mergeCell ref="F30:G30"/>
    <mergeCell ref="H30:I30"/>
    <mergeCell ref="J30:K30"/>
    <mergeCell ref="L30:M30"/>
    <mergeCell ref="N30:O30"/>
    <mergeCell ref="N38:O38"/>
    <mergeCell ref="A85:E85"/>
    <mergeCell ref="A30:E30"/>
    <mergeCell ref="A39:E39"/>
    <mergeCell ref="F39:G39"/>
    <mergeCell ref="H39:I39"/>
    <mergeCell ref="J39:K39"/>
    <mergeCell ref="L39:M39"/>
    <mergeCell ref="J140:K140"/>
    <mergeCell ref="L140:M140"/>
    <mergeCell ref="N140:O140"/>
    <mergeCell ref="D139:E139"/>
    <mergeCell ref="F139:G139"/>
    <mergeCell ref="H139:I139"/>
    <mergeCell ref="J139:K139"/>
    <mergeCell ref="L139:M139"/>
    <mergeCell ref="N139:O139"/>
    <mergeCell ref="D138:E138"/>
    <mergeCell ref="F138:G138"/>
    <mergeCell ref="H138:I138"/>
    <mergeCell ref="J138:K138"/>
    <mergeCell ref="L138:M138"/>
    <mergeCell ref="N138:O138"/>
    <mergeCell ref="D132:E132"/>
    <mergeCell ref="F132:G132"/>
    <mergeCell ref="H132:I132"/>
    <mergeCell ref="J132:K132"/>
    <mergeCell ref="L132:M132"/>
    <mergeCell ref="N132:O132"/>
    <mergeCell ref="D136:E136"/>
    <mergeCell ref="F136:G136"/>
    <mergeCell ref="H136:I136"/>
    <mergeCell ref="H146:I146"/>
    <mergeCell ref="J146:K146"/>
    <mergeCell ref="L146:M146"/>
    <mergeCell ref="N146:O146"/>
    <mergeCell ref="D141:E141"/>
    <mergeCell ref="F141:G141"/>
    <mergeCell ref="H141:I141"/>
    <mergeCell ref="J141:K141"/>
    <mergeCell ref="L141:M141"/>
    <mergeCell ref="N141:O141"/>
    <mergeCell ref="D145:E145"/>
    <mergeCell ref="F145:G145"/>
    <mergeCell ref="H145:I145"/>
    <mergeCell ref="J145:K145"/>
    <mergeCell ref="L145:M145"/>
    <mergeCell ref="D142:E142"/>
    <mergeCell ref="F142:G142"/>
    <mergeCell ref="H142:I142"/>
    <mergeCell ref="J142:K142"/>
    <mergeCell ref="L142:M142"/>
    <mergeCell ref="N142:O142"/>
    <mergeCell ref="D143:E143"/>
    <mergeCell ref="F143:G143"/>
    <mergeCell ref="H143:I143"/>
    <mergeCell ref="J143:K143"/>
    <mergeCell ref="L143:M143"/>
    <mergeCell ref="N143:O143"/>
    <mergeCell ref="N145:O145"/>
    <mergeCell ref="D148:E148"/>
    <mergeCell ref="F148:G148"/>
    <mergeCell ref="H148:I148"/>
    <mergeCell ref="J148:K148"/>
    <mergeCell ref="L148:M148"/>
    <mergeCell ref="N148:O148"/>
    <mergeCell ref="D155:E155"/>
    <mergeCell ref="F155:G155"/>
    <mergeCell ref="H155:I155"/>
    <mergeCell ref="D163:E163"/>
    <mergeCell ref="F163:G163"/>
    <mergeCell ref="H163:I163"/>
    <mergeCell ref="J163:K163"/>
    <mergeCell ref="L163:M163"/>
    <mergeCell ref="N163:O163"/>
    <mergeCell ref="D158:E158"/>
    <mergeCell ref="F158:G158"/>
    <mergeCell ref="H158:I158"/>
    <mergeCell ref="J158:K158"/>
    <mergeCell ref="L158:M158"/>
    <mergeCell ref="N158:O158"/>
    <mergeCell ref="D162:E162"/>
    <mergeCell ref="F162:G162"/>
    <mergeCell ref="H162:I162"/>
    <mergeCell ref="J162:K162"/>
    <mergeCell ref="L162:M162"/>
    <mergeCell ref="N162:O162"/>
    <mergeCell ref="D159:E159"/>
    <mergeCell ref="F159:G159"/>
    <mergeCell ref="H159:I159"/>
    <mergeCell ref="J159:K159"/>
    <mergeCell ref="D153:E153"/>
    <mergeCell ref="N159:O159"/>
    <mergeCell ref="F161:G161"/>
    <mergeCell ref="H161:I161"/>
    <mergeCell ref="J161:K161"/>
    <mergeCell ref="L161:M161"/>
    <mergeCell ref="N161:O161"/>
    <mergeCell ref="D165:E165"/>
    <mergeCell ref="F165:G165"/>
    <mergeCell ref="H165:I165"/>
    <mergeCell ref="J165:K165"/>
    <mergeCell ref="L165:M165"/>
    <mergeCell ref="N165:O165"/>
    <mergeCell ref="D171:E171"/>
    <mergeCell ref="F171:G171"/>
    <mergeCell ref="H171:I171"/>
    <mergeCell ref="J171:K171"/>
    <mergeCell ref="L171:M171"/>
    <mergeCell ref="N171:O171"/>
    <mergeCell ref="N168:O168"/>
    <mergeCell ref="F169:G169"/>
    <mergeCell ref="H169:I169"/>
    <mergeCell ref="J169:K169"/>
    <mergeCell ref="L169:M169"/>
    <mergeCell ref="N169:O169"/>
    <mergeCell ref="D166:E166"/>
    <mergeCell ref="F166:G166"/>
    <mergeCell ref="H166:I166"/>
    <mergeCell ref="J166:K166"/>
    <mergeCell ref="L166:M166"/>
    <mergeCell ref="N166:O166"/>
    <mergeCell ref="D170:E170"/>
    <mergeCell ref="F170:G170"/>
    <mergeCell ref="H170:I170"/>
    <mergeCell ref="J170:K170"/>
    <mergeCell ref="F167:G167"/>
    <mergeCell ref="H167:I167"/>
    <mergeCell ref="J167:K167"/>
    <mergeCell ref="L167:M167"/>
    <mergeCell ref="N167:O167"/>
    <mergeCell ref="D168:E168"/>
    <mergeCell ref="F168:G168"/>
    <mergeCell ref="H168:I168"/>
    <mergeCell ref="J168:K168"/>
    <mergeCell ref="L168:M168"/>
    <mergeCell ref="A215:E215"/>
    <mergeCell ref="A216:E216"/>
    <mergeCell ref="J215:K215"/>
    <mergeCell ref="L215:M215"/>
    <mergeCell ref="J179:K179"/>
    <mergeCell ref="L179:M179"/>
    <mergeCell ref="N179:O179"/>
    <mergeCell ref="J180:K180"/>
    <mergeCell ref="F189:G189"/>
    <mergeCell ref="H189:I189"/>
    <mergeCell ref="J189:K189"/>
    <mergeCell ref="J177:K177"/>
    <mergeCell ref="L177:M177"/>
    <mergeCell ref="N177:O177"/>
    <mergeCell ref="D178:E178"/>
    <mergeCell ref="D172:E172"/>
    <mergeCell ref="D173:E173"/>
    <mergeCell ref="D175:E175"/>
    <mergeCell ref="F172:G172"/>
    <mergeCell ref="H172:I172"/>
    <mergeCell ref="J172:K172"/>
    <mergeCell ref="L172:M172"/>
    <mergeCell ref="N172:O172"/>
    <mergeCell ref="H233:I233"/>
    <mergeCell ref="H226:I226"/>
    <mergeCell ref="J226:K226"/>
    <mergeCell ref="L226:M226"/>
    <mergeCell ref="N226:O226"/>
    <mergeCell ref="H230:I230"/>
    <mergeCell ref="J230:K230"/>
    <mergeCell ref="L230:M230"/>
    <mergeCell ref="N230:O230"/>
    <mergeCell ref="J217:K217"/>
    <mergeCell ref="L217:M217"/>
    <mergeCell ref="J173:K173"/>
    <mergeCell ref="L173:M173"/>
    <mergeCell ref="N173:O173"/>
    <mergeCell ref="F175:G175"/>
    <mergeCell ref="D174:E174"/>
    <mergeCell ref="F174:G174"/>
    <mergeCell ref="H174:I174"/>
    <mergeCell ref="J174:K174"/>
    <mergeCell ref="F173:G173"/>
    <mergeCell ref="H173:I173"/>
    <mergeCell ref="F211:G211"/>
    <mergeCell ref="F212:G212"/>
    <mergeCell ref="F213:G213"/>
    <mergeCell ref="F216:G216"/>
    <mergeCell ref="N213:O213"/>
    <mergeCell ref="F214:G214"/>
    <mergeCell ref="H214:I214"/>
    <mergeCell ref="A211:E211"/>
    <mergeCell ref="A212:E212"/>
    <mergeCell ref="A213:E213"/>
    <mergeCell ref="A214:E214"/>
    <mergeCell ref="A248:E248"/>
    <mergeCell ref="A235:E235"/>
    <mergeCell ref="A237:E237"/>
    <mergeCell ref="A238:E238"/>
    <mergeCell ref="A243:E243"/>
    <mergeCell ref="A244:E244"/>
    <mergeCell ref="A245:E245"/>
    <mergeCell ref="A246:E246"/>
    <mergeCell ref="A247:E247"/>
    <mergeCell ref="A241:E241"/>
    <mergeCell ref="A242:E242"/>
    <mergeCell ref="A219:E219"/>
    <mergeCell ref="A221:E221"/>
    <mergeCell ref="A222:E222"/>
    <mergeCell ref="A223:E223"/>
    <mergeCell ref="A220:E220"/>
    <mergeCell ref="A217:E217"/>
    <mergeCell ref="A189:E189"/>
    <mergeCell ref="A225:E225"/>
    <mergeCell ref="A226:E226"/>
    <mergeCell ref="A227:E227"/>
    <mergeCell ref="A228:E228"/>
    <mergeCell ref="A229:E229"/>
    <mergeCell ref="A230:E230"/>
    <mergeCell ref="A231:E231"/>
    <mergeCell ref="A232:E232"/>
    <mergeCell ref="A233:E233"/>
    <mergeCell ref="H210:I210"/>
    <mergeCell ref="J210:K210"/>
    <mergeCell ref="L210:M210"/>
    <mergeCell ref="N210:O210"/>
    <mergeCell ref="H211:I211"/>
    <mergeCell ref="J211:K211"/>
    <mergeCell ref="L211:M211"/>
    <mergeCell ref="N211:O211"/>
    <mergeCell ref="H212:I212"/>
    <mergeCell ref="J212:K212"/>
    <mergeCell ref="L212:M212"/>
    <mergeCell ref="H224:I224"/>
    <mergeCell ref="J224:K224"/>
    <mergeCell ref="L189:M189"/>
    <mergeCell ref="N189:O189"/>
    <mergeCell ref="N215:O215"/>
    <mergeCell ref="H216:I216"/>
    <mergeCell ref="J216:K216"/>
    <mergeCell ref="L216:M216"/>
    <mergeCell ref="N216:O216"/>
    <mergeCell ref="F217:G217"/>
    <mergeCell ref="H217:I217"/>
    <mergeCell ref="L232:M232"/>
    <mergeCell ref="N232:O232"/>
    <mergeCell ref="F228:G228"/>
    <mergeCell ref="H228:I228"/>
    <mergeCell ref="J228:K228"/>
    <mergeCell ref="L228:M228"/>
    <mergeCell ref="N228:O228"/>
    <mergeCell ref="H229:I229"/>
    <mergeCell ref="J229:K229"/>
    <mergeCell ref="L229:M229"/>
    <mergeCell ref="N229:O229"/>
    <mergeCell ref="H231:I231"/>
    <mergeCell ref="J231:K231"/>
    <mergeCell ref="L231:M231"/>
    <mergeCell ref="N231:O231"/>
    <mergeCell ref="F231:G231"/>
    <mergeCell ref="H223:I223"/>
    <mergeCell ref="N225:O225"/>
    <mergeCell ref="L224:M224"/>
    <mergeCell ref="N224:O224"/>
    <mergeCell ref="H225:I225"/>
    <mergeCell ref="J225:K225"/>
    <mergeCell ref="L225:M225"/>
    <mergeCell ref="F226:G226"/>
    <mergeCell ref="J214:K214"/>
    <mergeCell ref="L214:M214"/>
    <mergeCell ref="N214:O214"/>
    <mergeCell ref="F215:G215"/>
    <mergeCell ref="H215:I215"/>
    <mergeCell ref="J218:K218"/>
    <mergeCell ref="L218:M218"/>
    <mergeCell ref="N218:O218"/>
    <mergeCell ref="F219:G219"/>
    <mergeCell ref="A209:O209"/>
    <mergeCell ref="A210:E210"/>
    <mergeCell ref="A218:E218"/>
    <mergeCell ref="J223:K223"/>
    <mergeCell ref="L223:M223"/>
    <mergeCell ref="N223:O223"/>
    <mergeCell ref="H219:I219"/>
    <mergeCell ref="J219:K219"/>
    <mergeCell ref="L219:M219"/>
    <mergeCell ref="N219:O219"/>
    <mergeCell ref="F218:G218"/>
    <mergeCell ref="F221:G221"/>
    <mergeCell ref="F223:G223"/>
    <mergeCell ref="N217:O217"/>
    <mergeCell ref="F222:G222"/>
    <mergeCell ref="L221:M221"/>
    <mergeCell ref="N221:O221"/>
    <mergeCell ref="L222:M222"/>
    <mergeCell ref="N222:O222"/>
    <mergeCell ref="N212:O212"/>
    <mergeCell ref="H213:I213"/>
    <mergeCell ref="H222:I222"/>
    <mergeCell ref="J222:K222"/>
    <mergeCell ref="A224:E224"/>
    <mergeCell ref="J213:K213"/>
    <mergeCell ref="L213:M213"/>
    <mergeCell ref="F210:G210"/>
    <mergeCell ref="F224:G224"/>
    <mergeCell ref="L184:M184"/>
    <mergeCell ref="N184:O184"/>
    <mergeCell ref="N185:O185"/>
    <mergeCell ref="D183:E183"/>
    <mergeCell ref="D184:E184"/>
    <mergeCell ref="D185:E185"/>
    <mergeCell ref="F182:G182"/>
    <mergeCell ref="N183:O183"/>
    <mergeCell ref="F184:G184"/>
    <mergeCell ref="H184:I184"/>
    <mergeCell ref="J184:K184"/>
    <mergeCell ref="J183:K183"/>
    <mergeCell ref="L183:M183"/>
    <mergeCell ref="F185:G185"/>
    <mergeCell ref="D186:E186"/>
    <mergeCell ref="F186:G186"/>
    <mergeCell ref="H186:I186"/>
    <mergeCell ref="J186:K186"/>
    <mergeCell ref="L186:M186"/>
    <mergeCell ref="N186:O186"/>
    <mergeCell ref="D182:E182"/>
    <mergeCell ref="N182:O182"/>
    <mergeCell ref="H182:I182"/>
    <mergeCell ref="J182:K182"/>
    <mergeCell ref="L182:M182"/>
    <mergeCell ref="F183:G183"/>
    <mergeCell ref="H183:I183"/>
    <mergeCell ref="F233:G233"/>
    <mergeCell ref="F232:G232"/>
    <mergeCell ref="H232:I232"/>
    <mergeCell ref="J232:K232"/>
    <mergeCell ref="F230:G230"/>
    <mergeCell ref="F235:G235"/>
    <mergeCell ref="H235:I235"/>
    <mergeCell ref="J188:K188"/>
    <mergeCell ref="F225:G225"/>
    <mergeCell ref="F227:G227"/>
    <mergeCell ref="F229:G229"/>
    <mergeCell ref="H218:I218"/>
    <mergeCell ref="F220:G220"/>
    <mergeCell ref="H220:I220"/>
    <mergeCell ref="J220:K220"/>
    <mergeCell ref="L220:M220"/>
    <mergeCell ref="N220:O220"/>
    <mergeCell ref="H227:I227"/>
    <mergeCell ref="J227:K227"/>
    <mergeCell ref="L227:M227"/>
    <mergeCell ref="N227:O227"/>
    <mergeCell ref="J233:K233"/>
    <mergeCell ref="L233:M233"/>
    <mergeCell ref="N233:O233"/>
    <mergeCell ref="H221:I221"/>
    <mergeCell ref="J221:K221"/>
    <mergeCell ref="B196:F196"/>
    <mergeCell ref="D197:E197"/>
    <mergeCell ref="F197:G197"/>
    <mergeCell ref="H197:I197"/>
    <mergeCell ref="J197:K197"/>
    <mergeCell ref="L197:M197"/>
    <mergeCell ref="F237:G237"/>
    <mergeCell ref="H237:I237"/>
    <mergeCell ref="F238:G238"/>
    <mergeCell ref="H238:I238"/>
    <mergeCell ref="F239:G239"/>
    <mergeCell ref="H239:I239"/>
    <mergeCell ref="F242:G242"/>
    <mergeCell ref="H242:I242"/>
    <mergeCell ref="J234:K234"/>
    <mergeCell ref="L234:M234"/>
    <mergeCell ref="N234:O234"/>
    <mergeCell ref="A236:E236"/>
    <mergeCell ref="A239:E239"/>
    <mergeCell ref="A240:E240"/>
    <mergeCell ref="J235:K235"/>
    <mergeCell ref="L235:M235"/>
    <mergeCell ref="N235:O235"/>
    <mergeCell ref="J237:K237"/>
    <mergeCell ref="L237:M237"/>
    <mergeCell ref="N237:O237"/>
    <mergeCell ref="J238:K238"/>
    <mergeCell ref="L238:M238"/>
    <mergeCell ref="N238:O238"/>
    <mergeCell ref="F236:G236"/>
    <mergeCell ref="H236:I236"/>
    <mergeCell ref="J236:K236"/>
    <mergeCell ref="L236:M236"/>
    <mergeCell ref="N236:O236"/>
    <mergeCell ref="F234:G234"/>
    <mergeCell ref="H234:I234"/>
    <mergeCell ref="A234:E234"/>
    <mergeCell ref="F245:G245"/>
    <mergeCell ref="H245:I245"/>
    <mergeCell ref="J239:K239"/>
    <mergeCell ref="L239:M239"/>
    <mergeCell ref="N239:O239"/>
    <mergeCell ref="F240:G240"/>
    <mergeCell ref="H240:I240"/>
    <mergeCell ref="J240:K240"/>
    <mergeCell ref="L240:M240"/>
    <mergeCell ref="N240:O240"/>
    <mergeCell ref="F241:G241"/>
    <mergeCell ref="H241:I241"/>
    <mergeCell ref="J241:K241"/>
    <mergeCell ref="L241:M241"/>
    <mergeCell ref="N241:O241"/>
    <mergeCell ref="J242:K242"/>
    <mergeCell ref="L242:M242"/>
    <mergeCell ref="N242:O242"/>
    <mergeCell ref="F243:G243"/>
    <mergeCell ref="H243:I243"/>
    <mergeCell ref="J243:K243"/>
    <mergeCell ref="L243:M243"/>
    <mergeCell ref="N243:O243"/>
    <mergeCell ref="F244:G244"/>
    <mergeCell ref="H244:I244"/>
    <mergeCell ref="J244:K244"/>
    <mergeCell ref="L244:M244"/>
    <mergeCell ref="N244:O244"/>
    <mergeCell ref="J245:K245"/>
    <mergeCell ref="L245:M245"/>
    <mergeCell ref="N245:O245"/>
    <mergeCell ref="A253:E253"/>
    <mergeCell ref="F253:G253"/>
    <mergeCell ref="H253:I253"/>
    <mergeCell ref="J253:K253"/>
    <mergeCell ref="L253:M253"/>
    <mergeCell ref="F246:G246"/>
    <mergeCell ref="H246:I246"/>
    <mergeCell ref="J246:K246"/>
    <mergeCell ref="L246:M246"/>
    <mergeCell ref="N246:O246"/>
    <mergeCell ref="F247:G247"/>
    <mergeCell ref="H247:I247"/>
    <mergeCell ref="J247:K247"/>
    <mergeCell ref="L247:M247"/>
    <mergeCell ref="N247:O247"/>
    <mergeCell ref="A249:E249"/>
    <mergeCell ref="F249:G249"/>
    <mergeCell ref="H249:I249"/>
    <mergeCell ref="J249:K249"/>
    <mergeCell ref="L249:M249"/>
    <mergeCell ref="N249:O249"/>
    <mergeCell ref="A250:E250"/>
    <mergeCell ref="F250:G250"/>
    <mergeCell ref="H250:I250"/>
    <mergeCell ref="J250:K250"/>
    <mergeCell ref="L250:M250"/>
    <mergeCell ref="N250:O250"/>
    <mergeCell ref="H248:I248"/>
    <mergeCell ref="J248:K248"/>
    <mergeCell ref="L248:M248"/>
    <mergeCell ref="N248:O248"/>
    <mergeCell ref="F248:G248"/>
    <mergeCell ref="N256:O256"/>
    <mergeCell ref="D257:E257"/>
    <mergeCell ref="D258:E258"/>
    <mergeCell ref="D259:E259"/>
    <mergeCell ref="F260:G260"/>
    <mergeCell ref="H260:I260"/>
    <mergeCell ref="J260:K260"/>
    <mergeCell ref="L260:M260"/>
    <mergeCell ref="N260:O260"/>
    <mergeCell ref="F261:G261"/>
    <mergeCell ref="H261:I261"/>
    <mergeCell ref="D260:E260"/>
    <mergeCell ref="D261:E261"/>
    <mergeCell ref="J257:K257"/>
    <mergeCell ref="L257:M257"/>
    <mergeCell ref="N257:O257"/>
    <mergeCell ref="F258:G258"/>
    <mergeCell ref="H259:I259"/>
    <mergeCell ref="J259:K259"/>
    <mergeCell ref="L259:M259"/>
    <mergeCell ref="N259:O259"/>
    <mergeCell ref="L258:M258"/>
    <mergeCell ref="N258:O258"/>
    <mergeCell ref="F257:G257"/>
    <mergeCell ref="H257:I257"/>
    <mergeCell ref="H258:I258"/>
    <mergeCell ref="J258:K258"/>
    <mergeCell ref="A251:E251"/>
    <mergeCell ref="F251:G251"/>
    <mergeCell ref="H251:I251"/>
    <mergeCell ref="J251:K251"/>
    <mergeCell ref="L251:M251"/>
    <mergeCell ref="N251:O251"/>
    <mergeCell ref="A252:E252"/>
    <mergeCell ref="F252:G252"/>
    <mergeCell ref="H252:I252"/>
    <mergeCell ref="J252:K252"/>
    <mergeCell ref="L252:M252"/>
    <mergeCell ref="N252:O252"/>
    <mergeCell ref="D256:E256"/>
    <mergeCell ref="B415:C415"/>
    <mergeCell ref="B413:C413"/>
    <mergeCell ref="D413:E413"/>
    <mergeCell ref="D312:E312"/>
    <mergeCell ref="F312:G312"/>
    <mergeCell ref="H312:I312"/>
    <mergeCell ref="J312:K312"/>
    <mergeCell ref="L312:M312"/>
    <mergeCell ref="N312:O312"/>
    <mergeCell ref="A271:O271"/>
    <mergeCell ref="J261:K261"/>
    <mergeCell ref="L261:M261"/>
    <mergeCell ref="N261:O261"/>
    <mergeCell ref="F262:G262"/>
    <mergeCell ref="H262:I262"/>
    <mergeCell ref="F256:G256"/>
    <mergeCell ref="H256:I256"/>
    <mergeCell ref="J256:K256"/>
    <mergeCell ref="L256:M256"/>
    <mergeCell ref="B519:C519"/>
    <mergeCell ref="D519:E519"/>
    <mergeCell ref="F519:G519"/>
    <mergeCell ref="H519:I519"/>
    <mergeCell ref="J519:K519"/>
    <mergeCell ref="L519:M519"/>
    <mergeCell ref="N519:O519"/>
    <mergeCell ref="J457:K457"/>
    <mergeCell ref="L457:M457"/>
    <mergeCell ref="N457:O457"/>
    <mergeCell ref="B458:C458"/>
    <mergeCell ref="D458:E458"/>
    <mergeCell ref="F458:G458"/>
    <mergeCell ref="H458:I458"/>
    <mergeCell ref="J458:K458"/>
    <mergeCell ref="L458:M458"/>
    <mergeCell ref="N458:O458"/>
    <mergeCell ref="B504:C504"/>
    <mergeCell ref="D504:E504"/>
    <mergeCell ref="F504:G504"/>
    <mergeCell ref="H504:I504"/>
    <mergeCell ref="J504:K504"/>
    <mergeCell ref="L504:M504"/>
    <mergeCell ref="N504:O504"/>
    <mergeCell ref="B460:C460"/>
    <mergeCell ref="B516:C516"/>
    <mergeCell ref="D516:E516"/>
    <mergeCell ref="B518:C518"/>
    <mergeCell ref="D518:E518"/>
    <mergeCell ref="F518:G518"/>
    <mergeCell ref="H518:I518"/>
    <mergeCell ref="J518:K518"/>
    <mergeCell ref="B525:C525"/>
    <mergeCell ref="D525:E525"/>
    <mergeCell ref="F525:G525"/>
    <mergeCell ref="H525:I525"/>
    <mergeCell ref="J525:K525"/>
    <mergeCell ref="L525:M525"/>
    <mergeCell ref="N525:O525"/>
    <mergeCell ref="B526:C526"/>
    <mergeCell ref="D526:E526"/>
    <mergeCell ref="F526:G526"/>
    <mergeCell ref="H526:I526"/>
    <mergeCell ref="J526:K526"/>
    <mergeCell ref="L526:M526"/>
    <mergeCell ref="N526:O526"/>
    <mergeCell ref="B520:C520"/>
    <mergeCell ref="D520:E520"/>
    <mergeCell ref="F520:G520"/>
    <mergeCell ref="H520:I520"/>
    <mergeCell ref="J520:K520"/>
    <mergeCell ref="L520:M520"/>
    <mergeCell ref="N520:O520"/>
    <mergeCell ref="B521:C521"/>
    <mergeCell ref="D521:E521"/>
    <mergeCell ref="F521:G521"/>
    <mergeCell ref="H521:I521"/>
    <mergeCell ref="J521:K521"/>
    <mergeCell ref="L521:M521"/>
    <mergeCell ref="N521:O521"/>
    <mergeCell ref="B524:C524"/>
    <mergeCell ref="D524:E524"/>
    <mergeCell ref="F524:G524"/>
    <mergeCell ref="H524:I524"/>
    <mergeCell ref="B527:C527"/>
    <mergeCell ref="D527:E527"/>
    <mergeCell ref="F527:G527"/>
    <mergeCell ref="H527:I527"/>
    <mergeCell ref="J527:K527"/>
    <mergeCell ref="L527:M527"/>
    <mergeCell ref="N527:O527"/>
    <mergeCell ref="B528:C528"/>
    <mergeCell ref="D528:E528"/>
    <mergeCell ref="F528:G528"/>
    <mergeCell ref="H528:I528"/>
    <mergeCell ref="J528:K528"/>
    <mergeCell ref="L528:M528"/>
    <mergeCell ref="N528:O528"/>
    <mergeCell ref="B529:C529"/>
    <mergeCell ref="D529:E529"/>
    <mergeCell ref="F529:G529"/>
    <mergeCell ref="H529:I529"/>
    <mergeCell ref="J529:K529"/>
    <mergeCell ref="L529:M529"/>
    <mergeCell ref="N529:O529"/>
    <mergeCell ref="B531:C531"/>
    <mergeCell ref="D531:E531"/>
    <mergeCell ref="F531:G531"/>
    <mergeCell ref="H531:I531"/>
    <mergeCell ref="J531:K531"/>
    <mergeCell ref="L531:M531"/>
    <mergeCell ref="N531:O531"/>
    <mergeCell ref="B530:C530"/>
    <mergeCell ref="D530:E530"/>
    <mergeCell ref="F530:G530"/>
    <mergeCell ref="H530:I530"/>
    <mergeCell ref="J530:K530"/>
    <mergeCell ref="L530:M530"/>
    <mergeCell ref="N530:O530"/>
    <mergeCell ref="B532:C532"/>
    <mergeCell ref="D532:E532"/>
    <mergeCell ref="F532:G532"/>
    <mergeCell ref="H532:I532"/>
    <mergeCell ref="J532:K532"/>
    <mergeCell ref="L532:M532"/>
    <mergeCell ref="N532:O532"/>
    <mergeCell ref="B533:C533"/>
    <mergeCell ref="D533:E533"/>
    <mergeCell ref="F533:G533"/>
    <mergeCell ref="H533:I533"/>
    <mergeCell ref="J533:K533"/>
    <mergeCell ref="L533:M533"/>
    <mergeCell ref="N533:O533"/>
    <mergeCell ref="B534:C534"/>
    <mergeCell ref="D534:E534"/>
    <mergeCell ref="F534:G534"/>
    <mergeCell ref="H534:I534"/>
    <mergeCell ref="J534:K534"/>
    <mergeCell ref="L534:M534"/>
    <mergeCell ref="N534:O534"/>
    <mergeCell ref="B535:C535"/>
    <mergeCell ref="D535:E535"/>
    <mergeCell ref="F535:G535"/>
    <mergeCell ref="H535:I535"/>
    <mergeCell ref="J535:K535"/>
    <mergeCell ref="L535:M535"/>
    <mergeCell ref="N535:O535"/>
    <mergeCell ref="B536:C536"/>
    <mergeCell ref="D536:E536"/>
    <mergeCell ref="F536:G536"/>
    <mergeCell ref="H536:I536"/>
    <mergeCell ref="J536:K536"/>
    <mergeCell ref="L536:M536"/>
    <mergeCell ref="N536:O536"/>
    <mergeCell ref="B537:C537"/>
    <mergeCell ref="D537:E537"/>
    <mergeCell ref="F537:G537"/>
    <mergeCell ref="H537:I537"/>
    <mergeCell ref="J537:K537"/>
    <mergeCell ref="L537:M537"/>
    <mergeCell ref="N537:O537"/>
    <mergeCell ref="B538:C538"/>
    <mergeCell ref="D538:E538"/>
    <mergeCell ref="F538:G538"/>
    <mergeCell ref="H538:I538"/>
    <mergeCell ref="J538:K538"/>
    <mergeCell ref="L538:M538"/>
    <mergeCell ref="N538:O538"/>
    <mergeCell ref="B539:C539"/>
    <mergeCell ref="D539:E539"/>
    <mergeCell ref="F539:G539"/>
    <mergeCell ref="H539:I539"/>
    <mergeCell ref="J539:K539"/>
    <mergeCell ref="L539:M539"/>
    <mergeCell ref="N539:O539"/>
    <mergeCell ref="B540:C540"/>
    <mergeCell ref="D540:E540"/>
    <mergeCell ref="F540:G540"/>
    <mergeCell ref="H540:I540"/>
    <mergeCell ref="J540:K540"/>
    <mergeCell ref="L540:M540"/>
    <mergeCell ref="N540:O540"/>
    <mergeCell ref="B541:C541"/>
    <mergeCell ref="D541:E541"/>
    <mergeCell ref="F541:G541"/>
    <mergeCell ref="H541:I541"/>
    <mergeCell ref="J541:K541"/>
    <mergeCell ref="L541:M541"/>
    <mergeCell ref="N541:O541"/>
    <mergeCell ref="B542:C542"/>
    <mergeCell ref="D542:E542"/>
    <mergeCell ref="F542:G542"/>
    <mergeCell ref="H542:I542"/>
    <mergeCell ref="J542:K542"/>
    <mergeCell ref="L542:M542"/>
    <mergeCell ref="N542:O542"/>
    <mergeCell ref="B543:C543"/>
    <mergeCell ref="D543:E543"/>
    <mergeCell ref="F543:G543"/>
    <mergeCell ref="H543:I543"/>
    <mergeCell ref="J543:K543"/>
    <mergeCell ref="L543:M543"/>
    <mergeCell ref="N543:O543"/>
    <mergeCell ref="B544:C544"/>
    <mergeCell ref="D544:E544"/>
    <mergeCell ref="F544:G544"/>
    <mergeCell ref="H544:I544"/>
    <mergeCell ref="J544:K544"/>
    <mergeCell ref="L544:M544"/>
    <mergeCell ref="N544:O544"/>
    <mergeCell ref="B545:C545"/>
    <mergeCell ref="D545:E545"/>
    <mergeCell ref="F545:G545"/>
    <mergeCell ref="H545:I545"/>
    <mergeCell ref="J545:K545"/>
    <mergeCell ref="L545:M545"/>
    <mergeCell ref="N545:O545"/>
    <mergeCell ref="B546:C546"/>
    <mergeCell ref="D546:E546"/>
    <mergeCell ref="F546:G546"/>
    <mergeCell ref="H546:I546"/>
    <mergeCell ref="J546:K546"/>
    <mergeCell ref="L546:M546"/>
    <mergeCell ref="N546:O546"/>
    <mergeCell ref="B547:C547"/>
    <mergeCell ref="D547:E547"/>
    <mergeCell ref="F547:G547"/>
    <mergeCell ref="H547:I547"/>
    <mergeCell ref="J547:K547"/>
    <mergeCell ref="L547:M547"/>
    <mergeCell ref="N547:O547"/>
    <mergeCell ref="B548:C548"/>
    <mergeCell ref="D548:E548"/>
    <mergeCell ref="F548:G548"/>
    <mergeCell ref="B549:C549"/>
    <mergeCell ref="D549:E549"/>
    <mergeCell ref="F549:G549"/>
    <mergeCell ref="H549:I549"/>
    <mergeCell ref="J549:K549"/>
    <mergeCell ref="L549:M549"/>
    <mergeCell ref="N549:O549"/>
    <mergeCell ref="B550:C550"/>
    <mergeCell ref="D550:E550"/>
    <mergeCell ref="F550:G550"/>
    <mergeCell ref="H550:I550"/>
    <mergeCell ref="J550:K550"/>
    <mergeCell ref="L550:M550"/>
    <mergeCell ref="N550:O550"/>
    <mergeCell ref="L565:M565"/>
    <mergeCell ref="N565:O565"/>
    <mergeCell ref="D558:E558"/>
    <mergeCell ref="F558:G558"/>
    <mergeCell ref="H558:I558"/>
    <mergeCell ref="J558:K558"/>
    <mergeCell ref="L558:M558"/>
    <mergeCell ref="N558:O558"/>
    <mergeCell ref="B559:C559"/>
    <mergeCell ref="D559:E559"/>
    <mergeCell ref="F559:G559"/>
    <mergeCell ref="H559:I559"/>
    <mergeCell ref="J559:K559"/>
    <mergeCell ref="L559:M559"/>
    <mergeCell ref="N559:O559"/>
    <mergeCell ref="B560:C560"/>
    <mergeCell ref="L560:M560"/>
    <mergeCell ref="N560:O560"/>
    <mergeCell ref="J560:K560"/>
    <mergeCell ref="B565:C565"/>
    <mergeCell ref="D565:E565"/>
    <mergeCell ref="F565:G565"/>
    <mergeCell ref="H560:I560"/>
    <mergeCell ref="B566:C566"/>
    <mergeCell ref="D566:E566"/>
    <mergeCell ref="F566:G566"/>
    <mergeCell ref="H566:I566"/>
    <mergeCell ref="J566:K566"/>
    <mergeCell ref="L566:M566"/>
    <mergeCell ref="N566:O566"/>
    <mergeCell ref="B567:C567"/>
    <mergeCell ref="D567:E567"/>
    <mergeCell ref="F567:G567"/>
    <mergeCell ref="H567:I567"/>
    <mergeCell ref="J567:K567"/>
    <mergeCell ref="L567:M567"/>
    <mergeCell ref="N567:O567"/>
    <mergeCell ref="B568:C568"/>
    <mergeCell ref="D568:E568"/>
    <mergeCell ref="F568:G568"/>
    <mergeCell ref="H568:I568"/>
    <mergeCell ref="J568:K568"/>
    <mergeCell ref="L568:M568"/>
    <mergeCell ref="N568:O568"/>
    <mergeCell ref="B569:C569"/>
    <mergeCell ref="D569:E569"/>
    <mergeCell ref="F569:G569"/>
    <mergeCell ref="H569:I569"/>
    <mergeCell ref="J569:K569"/>
    <mergeCell ref="L569:M569"/>
    <mergeCell ref="N569:O569"/>
    <mergeCell ref="B570:C570"/>
    <mergeCell ref="D570:E570"/>
    <mergeCell ref="F570:G570"/>
    <mergeCell ref="H570:I570"/>
    <mergeCell ref="J570:K570"/>
    <mergeCell ref="L570:M570"/>
    <mergeCell ref="N570:O570"/>
    <mergeCell ref="B571:C571"/>
    <mergeCell ref="D571:E571"/>
    <mergeCell ref="F571:G571"/>
    <mergeCell ref="H571:I571"/>
    <mergeCell ref="J571:K571"/>
    <mergeCell ref="L571:M571"/>
    <mergeCell ref="N571:O571"/>
    <mergeCell ref="B572:C572"/>
    <mergeCell ref="D572:E572"/>
    <mergeCell ref="F572:G572"/>
    <mergeCell ref="H572:I572"/>
    <mergeCell ref="J572:K572"/>
    <mergeCell ref="L572:M572"/>
    <mergeCell ref="N572:O572"/>
    <mergeCell ref="B573:C573"/>
    <mergeCell ref="D573:E573"/>
    <mergeCell ref="F573:G573"/>
    <mergeCell ref="H573:I573"/>
    <mergeCell ref="J573:K573"/>
    <mergeCell ref="L573:M573"/>
    <mergeCell ref="N573:O573"/>
    <mergeCell ref="B574:C574"/>
    <mergeCell ref="D574:E574"/>
    <mergeCell ref="F574:G574"/>
    <mergeCell ref="H574:I574"/>
    <mergeCell ref="J574:K574"/>
    <mergeCell ref="L574:M574"/>
    <mergeCell ref="N574:O574"/>
    <mergeCell ref="B575:C575"/>
    <mergeCell ref="D575:E575"/>
    <mergeCell ref="F575:G575"/>
    <mergeCell ref="H575:I575"/>
    <mergeCell ref="J575:K575"/>
    <mergeCell ref="L575:M575"/>
    <mergeCell ref="N575:O575"/>
    <mergeCell ref="B576:C576"/>
    <mergeCell ref="D576:E576"/>
    <mergeCell ref="F576:G576"/>
    <mergeCell ref="H576:I576"/>
    <mergeCell ref="J576:K576"/>
    <mergeCell ref="L576:M576"/>
    <mergeCell ref="N576:O576"/>
    <mergeCell ref="J581:K581"/>
    <mergeCell ref="L581:M581"/>
    <mergeCell ref="N581:O581"/>
    <mergeCell ref="B577:C577"/>
    <mergeCell ref="D577:E577"/>
    <mergeCell ref="F577:G577"/>
    <mergeCell ref="H577:I577"/>
    <mergeCell ref="J577:K577"/>
    <mergeCell ref="L577:M577"/>
    <mergeCell ref="N577:O577"/>
    <mergeCell ref="B578:C578"/>
    <mergeCell ref="D578:E578"/>
    <mergeCell ref="F578:G578"/>
    <mergeCell ref="H578:I578"/>
    <mergeCell ref="J578:K578"/>
    <mergeCell ref="L578:M578"/>
    <mergeCell ref="N578:O578"/>
    <mergeCell ref="B579:C579"/>
    <mergeCell ref="D579:E579"/>
    <mergeCell ref="F579:G579"/>
    <mergeCell ref="H579:I579"/>
    <mergeCell ref="J579:K579"/>
    <mergeCell ref="L579:M579"/>
    <mergeCell ref="N579:O579"/>
    <mergeCell ref="B588:C588"/>
    <mergeCell ref="D588:E588"/>
    <mergeCell ref="F588:G588"/>
    <mergeCell ref="H588:I588"/>
    <mergeCell ref="J588:K588"/>
    <mergeCell ref="L588:M588"/>
    <mergeCell ref="N588:O588"/>
    <mergeCell ref="B580:C580"/>
    <mergeCell ref="D580:E580"/>
    <mergeCell ref="F580:G580"/>
    <mergeCell ref="H580:I580"/>
    <mergeCell ref="J580:K580"/>
    <mergeCell ref="L580:M580"/>
    <mergeCell ref="N580:O580"/>
    <mergeCell ref="B583:C583"/>
    <mergeCell ref="D583:E583"/>
    <mergeCell ref="F583:G583"/>
    <mergeCell ref="H583:I583"/>
    <mergeCell ref="J583:K583"/>
    <mergeCell ref="L583:M583"/>
    <mergeCell ref="N583:O583"/>
    <mergeCell ref="B584:C584"/>
    <mergeCell ref="D584:E584"/>
    <mergeCell ref="F584:G584"/>
    <mergeCell ref="H584:I584"/>
    <mergeCell ref="J584:K584"/>
    <mergeCell ref="L584:M584"/>
    <mergeCell ref="N584:O584"/>
    <mergeCell ref="B581:C581"/>
    <mergeCell ref="D581:E581"/>
    <mergeCell ref="F581:G581"/>
    <mergeCell ref="H581:I581"/>
    <mergeCell ref="B585:C585"/>
    <mergeCell ref="D585:E585"/>
    <mergeCell ref="F585:G585"/>
    <mergeCell ref="H585:I585"/>
    <mergeCell ref="J585:K585"/>
    <mergeCell ref="L585:M585"/>
    <mergeCell ref="N585:O585"/>
    <mergeCell ref="B586:C586"/>
    <mergeCell ref="D586:E586"/>
    <mergeCell ref="F586:G586"/>
    <mergeCell ref="H586:I586"/>
    <mergeCell ref="J586:K586"/>
    <mergeCell ref="L586:M586"/>
    <mergeCell ref="N586:O586"/>
    <mergeCell ref="H582:I582"/>
    <mergeCell ref="J582:K582"/>
    <mergeCell ref="L582:M582"/>
    <mergeCell ref="N582:O582"/>
    <mergeCell ref="B587:C587"/>
    <mergeCell ref="D587:E587"/>
    <mergeCell ref="F587:G587"/>
    <mergeCell ref="H587:I587"/>
    <mergeCell ref="J587:K587"/>
    <mergeCell ref="L587:M587"/>
    <mergeCell ref="N587:O587"/>
    <mergeCell ref="B591:C591"/>
    <mergeCell ref="D591:E591"/>
    <mergeCell ref="F591:G591"/>
    <mergeCell ref="H591:I591"/>
    <mergeCell ref="J591:K591"/>
    <mergeCell ref="L591:M591"/>
    <mergeCell ref="N591:O591"/>
    <mergeCell ref="B592:C592"/>
    <mergeCell ref="D592:E592"/>
    <mergeCell ref="F592:G592"/>
    <mergeCell ref="H592:I592"/>
    <mergeCell ref="J592:K592"/>
    <mergeCell ref="L592:M592"/>
    <mergeCell ref="N592:O592"/>
    <mergeCell ref="B589:C589"/>
    <mergeCell ref="D589:E589"/>
    <mergeCell ref="F589:G589"/>
    <mergeCell ref="H589:I589"/>
    <mergeCell ref="J589:K589"/>
    <mergeCell ref="L589:M589"/>
    <mergeCell ref="N589:O589"/>
    <mergeCell ref="B590:C590"/>
    <mergeCell ref="D590:E590"/>
    <mergeCell ref="F590:G590"/>
    <mergeCell ref="H590:I590"/>
    <mergeCell ref="J590:K590"/>
    <mergeCell ref="L590:M590"/>
    <mergeCell ref="N590:O590"/>
    <mergeCell ref="B593:C593"/>
    <mergeCell ref="D593:E593"/>
    <mergeCell ref="F593:G593"/>
    <mergeCell ref="H593:I593"/>
    <mergeCell ref="J593:K593"/>
    <mergeCell ref="L593:M593"/>
    <mergeCell ref="N593:O593"/>
    <mergeCell ref="B594:C594"/>
    <mergeCell ref="D594:E594"/>
    <mergeCell ref="F594:G594"/>
    <mergeCell ref="H594:I594"/>
    <mergeCell ref="J594:K594"/>
    <mergeCell ref="L594:M594"/>
    <mergeCell ref="N594:O594"/>
    <mergeCell ref="B595:C595"/>
    <mergeCell ref="D595:E595"/>
    <mergeCell ref="F595:G595"/>
    <mergeCell ref="H595:I595"/>
    <mergeCell ref="J595:K595"/>
    <mergeCell ref="L595:M595"/>
    <mergeCell ref="N595:O595"/>
    <mergeCell ref="B596:C596"/>
    <mergeCell ref="D596:E596"/>
    <mergeCell ref="F596:G596"/>
    <mergeCell ref="H596:I596"/>
    <mergeCell ref="J596:K596"/>
    <mergeCell ref="L596:M596"/>
    <mergeCell ref="N596:O596"/>
    <mergeCell ref="B597:C597"/>
    <mergeCell ref="D597:E597"/>
    <mergeCell ref="F597:G597"/>
    <mergeCell ref="H597:I597"/>
    <mergeCell ref="J597:K597"/>
    <mergeCell ref="L597:M597"/>
    <mergeCell ref="N597:O597"/>
    <mergeCell ref="B598:C598"/>
    <mergeCell ref="D598:E598"/>
    <mergeCell ref="F598:G598"/>
    <mergeCell ref="H598:I598"/>
    <mergeCell ref="J598:K598"/>
    <mergeCell ref="L598:M598"/>
    <mergeCell ref="N598:O598"/>
    <mergeCell ref="B599:C599"/>
    <mergeCell ref="D599:E599"/>
    <mergeCell ref="F599:G599"/>
    <mergeCell ref="H599:I599"/>
    <mergeCell ref="J599:K599"/>
    <mergeCell ref="L599:M599"/>
    <mergeCell ref="N599:O599"/>
    <mergeCell ref="B600:C600"/>
    <mergeCell ref="D600:E600"/>
    <mergeCell ref="F600:G600"/>
    <mergeCell ref="H600:I600"/>
    <mergeCell ref="J600:K600"/>
    <mergeCell ref="L600:M600"/>
    <mergeCell ref="N600:O600"/>
    <mergeCell ref="B601:C601"/>
    <mergeCell ref="D601:E601"/>
    <mergeCell ref="F601:G601"/>
    <mergeCell ref="H601:I601"/>
    <mergeCell ref="J601:K601"/>
    <mergeCell ref="L601:M601"/>
    <mergeCell ref="N601:O601"/>
    <mergeCell ref="B604:C604"/>
    <mergeCell ref="D604:E604"/>
    <mergeCell ref="F604:G604"/>
    <mergeCell ref="H604:I604"/>
    <mergeCell ref="J604:K604"/>
    <mergeCell ref="L604:M604"/>
    <mergeCell ref="N604:O604"/>
    <mergeCell ref="B606:C606"/>
    <mergeCell ref="D606:E606"/>
    <mergeCell ref="F606:G606"/>
    <mergeCell ref="H606:I606"/>
    <mergeCell ref="J606:K606"/>
    <mergeCell ref="L606:M606"/>
    <mergeCell ref="N606:O606"/>
    <mergeCell ref="B602:C602"/>
    <mergeCell ref="D602:E602"/>
    <mergeCell ref="F602:G602"/>
    <mergeCell ref="H602:I602"/>
    <mergeCell ref="J602:K602"/>
    <mergeCell ref="L602:M602"/>
    <mergeCell ref="N602:O602"/>
    <mergeCell ref="B605:C605"/>
    <mergeCell ref="D605:E605"/>
    <mergeCell ref="F605:G605"/>
    <mergeCell ref="H605:I605"/>
    <mergeCell ref="J605:K605"/>
    <mergeCell ref="L605:M605"/>
    <mergeCell ref="N605:O605"/>
    <mergeCell ref="J615:K615"/>
    <mergeCell ref="L615:M615"/>
    <mergeCell ref="N615:O615"/>
    <mergeCell ref="B607:C607"/>
    <mergeCell ref="D607:E607"/>
    <mergeCell ref="F607:G607"/>
    <mergeCell ref="H607:I607"/>
    <mergeCell ref="J607:K607"/>
    <mergeCell ref="L607:M607"/>
    <mergeCell ref="N607:O607"/>
    <mergeCell ref="B609:C609"/>
    <mergeCell ref="D609:E609"/>
    <mergeCell ref="F609:G609"/>
    <mergeCell ref="H609:I609"/>
    <mergeCell ref="J609:K609"/>
    <mergeCell ref="L609:M609"/>
    <mergeCell ref="N609:O609"/>
    <mergeCell ref="B610:C610"/>
    <mergeCell ref="D610:E610"/>
    <mergeCell ref="F610:G610"/>
    <mergeCell ref="H610:I610"/>
    <mergeCell ref="J610:K610"/>
    <mergeCell ref="L610:M610"/>
    <mergeCell ref="N610:O610"/>
    <mergeCell ref="B611:C611"/>
    <mergeCell ref="D611:E611"/>
    <mergeCell ref="F611:G611"/>
    <mergeCell ref="H611:I611"/>
    <mergeCell ref="J611:K611"/>
    <mergeCell ref="L611:M611"/>
    <mergeCell ref="N611:O611"/>
    <mergeCell ref="D613:E613"/>
    <mergeCell ref="B616:C616"/>
    <mergeCell ref="D616:E616"/>
    <mergeCell ref="F616:G616"/>
    <mergeCell ref="H616:I616"/>
    <mergeCell ref="J616:K616"/>
    <mergeCell ref="L616:M616"/>
    <mergeCell ref="N616:O616"/>
    <mergeCell ref="B617:C617"/>
    <mergeCell ref="D617:E617"/>
    <mergeCell ref="F617:G617"/>
    <mergeCell ref="H617:I617"/>
    <mergeCell ref="J617:K617"/>
    <mergeCell ref="L617:M617"/>
    <mergeCell ref="N617:O617"/>
    <mergeCell ref="B612:C612"/>
    <mergeCell ref="D612:E612"/>
    <mergeCell ref="F612:G612"/>
    <mergeCell ref="H612:I612"/>
    <mergeCell ref="J612:K612"/>
    <mergeCell ref="L612:M612"/>
    <mergeCell ref="N612:O612"/>
    <mergeCell ref="B614:C614"/>
    <mergeCell ref="D614:E614"/>
    <mergeCell ref="F614:G614"/>
    <mergeCell ref="H614:I614"/>
    <mergeCell ref="J614:K614"/>
    <mergeCell ref="L614:M614"/>
    <mergeCell ref="N614:O614"/>
    <mergeCell ref="B615:C615"/>
    <mergeCell ref="D615:E615"/>
    <mergeCell ref="F615:G615"/>
    <mergeCell ref="H615:I615"/>
    <mergeCell ref="B618:C618"/>
    <mergeCell ref="D618:E618"/>
    <mergeCell ref="F618:G618"/>
    <mergeCell ref="H618:I618"/>
    <mergeCell ref="J618:K618"/>
    <mergeCell ref="L618:M618"/>
    <mergeCell ref="N618:O618"/>
    <mergeCell ref="B619:C619"/>
    <mergeCell ref="D619:E619"/>
    <mergeCell ref="F619:G619"/>
    <mergeCell ref="H619:I619"/>
    <mergeCell ref="J619:K619"/>
    <mergeCell ref="L619:M619"/>
    <mergeCell ref="N619:O619"/>
    <mergeCell ref="B621:C621"/>
    <mergeCell ref="D621:E621"/>
    <mergeCell ref="F621:G621"/>
    <mergeCell ref="H621:I621"/>
    <mergeCell ref="J621:K621"/>
    <mergeCell ref="L621:M621"/>
    <mergeCell ref="N621:O621"/>
    <mergeCell ref="B622:C622"/>
    <mergeCell ref="D622:E622"/>
    <mergeCell ref="F622:G622"/>
    <mergeCell ref="H622:I622"/>
    <mergeCell ref="J622:K622"/>
    <mergeCell ref="L622:M622"/>
    <mergeCell ref="N622:O622"/>
    <mergeCell ref="B620:C620"/>
    <mergeCell ref="D620:E620"/>
    <mergeCell ref="F620:G620"/>
    <mergeCell ref="H620:I620"/>
    <mergeCell ref="J620:K620"/>
    <mergeCell ref="L620:M620"/>
    <mergeCell ref="N620:O620"/>
    <mergeCell ref="B623:C623"/>
    <mergeCell ref="D623:E623"/>
    <mergeCell ref="F623:G623"/>
    <mergeCell ref="H623:I623"/>
    <mergeCell ref="J623:K623"/>
    <mergeCell ref="L623:M623"/>
    <mergeCell ref="N623:O623"/>
    <mergeCell ref="B627:C627"/>
    <mergeCell ref="D627:E627"/>
    <mergeCell ref="F627:G627"/>
    <mergeCell ref="H627:I627"/>
    <mergeCell ref="J627:K627"/>
    <mergeCell ref="L627:M627"/>
    <mergeCell ref="N627:O627"/>
    <mergeCell ref="B624:C624"/>
    <mergeCell ref="D624:E624"/>
    <mergeCell ref="F624:G624"/>
    <mergeCell ref="H624:I624"/>
    <mergeCell ref="J624:K624"/>
    <mergeCell ref="L624:M624"/>
    <mergeCell ref="N624:O624"/>
    <mergeCell ref="B625:C625"/>
    <mergeCell ref="D625:E625"/>
    <mergeCell ref="F625:G625"/>
    <mergeCell ref="H625:I625"/>
    <mergeCell ref="J625:K625"/>
    <mergeCell ref="L625:M625"/>
    <mergeCell ref="N625:O625"/>
    <mergeCell ref="B626:C626"/>
    <mergeCell ref="D626:E626"/>
    <mergeCell ref="F626:G626"/>
    <mergeCell ref="H626:I626"/>
    <mergeCell ref="J626:K626"/>
    <mergeCell ref="L626:M626"/>
    <mergeCell ref="N626:O626"/>
    <mergeCell ref="B631:C631"/>
    <mergeCell ref="D631:E631"/>
    <mergeCell ref="F631:G631"/>
    <mergeCell ref="H631:I631"/>
    <mergeCell ref="J631:K631"/>
    <mergeCell ref="L631:M631"/>
    <mergeCell ref="N631:O631"/>
    <mergeCell ref="B628:C628"/>
    <mergeCell ref="D628:E628"/>
    <mergeCell ref="F628:G628"/>
    <mergeCell ref="H628:I628"/>
    <mergeCell ref="J628:K628"/>
    <mergeCell ref="L628:M628"/>
    <mergeCell ref="N628:O628"/>
    <mergeCell ref="B629:C629"/>
    <mergeCell ref="D629:E629"/>
    <mergeCell ref="F629:G629"/>
    <mergeCell ref="H629:I629"/>
    <mergeCell ref="J629:K629"/>
    <mergeCell ref="L629:M629"/>
    <mergeCell ref="N629:O629"/>
    <mergeCell ref="B630:C630"/>
    <mergeCell ref="D630:E630"/>
    <mergeCell ref="F630:G630"/>
    <mergeCell ref="H630:I630"/>
    <mergeCell ref="J630:K630"/>
    <mergeCell ref="L630:M630"/>
    <mergeCell ref="N630:O630"/>
    <mergeCell ref="N632:O632"/>
    <mergeCell ref="B633:C633"/>
    <mergeCell ref="D633:E633"/>
    <mergeCell ref="F633:G633"/>
    <mergeCell ref="H633:I633"/>
    <mergeCell ref="J633:K633"/>
    <mergeCell ref="L633:M633"/>
    <mergeCell ref="N633:O633"/>
    <mergeCell ref="B634:C634"/>
    <mergeCell ref="D634:E634"/>
    <mergeCell ref="F634:G634"/>
    <mergeCell ref="H634:I634"/>
    <mergeCell ref="J634:K634"/>
    <mergeCell ref="L634:M634"/>
    <mergeCell ref="N634:O634"/>
    <mergeCell ref="J632:K632"/>
    <mergeCell ref="L632:M632"/>
    <mergeCell ref="B635:C635"/>
    <mergeCell ref="D635:E635"/>
    <mergeCell ref="F635:G635"/>
    <mergeCell ref="H635:I635"/>
    <mergeCell ref="J635:K635"/>
    <mergeCell ref="L635:M635"/>
    <mergeCell ref="N635:O635"/>
    <mergeCell ref="B636:C636"/>
    <mergeCell ref="D636:E636"/>
    <mergeCell ref="F636:G636"/>
    <mergeCell ref="H636:I636"/>
    <mergeCell ref="J636:K636"/>
    <mergeCell ref="L636:M636"/>
    <mergeCell ref="N636:O636"/>
    <mergeCell ref="B637:C637"/>
    <mergeCell ref="D637:E637"/>
    <mergeCell ref="F637:G637"/>
    <mergeCell ref="H637:I637"/>
    <mergeCell ref="J637:K637"/>
    <mergeCell ref="L637:M637"/>
    <mergeCell ref="N637:O637"/>
    <mergeCell ref="B640:C640"/>
    <mergeCell ref="D640:E640"/>
    <mergeCell ref="F640:G640"/>
    <mergeCell ref="H640:I640"/>
    <mergeCell ref="J640:K640"/>
    <mergeCell ref="L640:M640"/>
    <mergeCell ref="N640:O640"/>
    <mergeCell ref="B641:C641"/>
    <mergeCell ref="D641:E641"/>
    <mergeCell ref="F641:G641"/>
    <mergeCell ref="H641:I641"/>
    <mergeCell ref="J641:K641"/>
    <mergeCell ref="L641:M641"/>
    <mergeCell ref="N641:O641"/>
    <mergeCell ref="B642:C642"/>
    <mergeCell ref="D642:E642"/>
    <mergeCell ref="F642:G642"/>
    <mergeCell ref="H642:I642"/>
    <mergeCell ref="J642:K642"/>
    <mergeCell ref="L642:M642"/>
    <mergeCell ref="N642:O642"/>
    <mergeCell ref="J648:K648"/>
    <mergeCell ref="L648:M648"/>
    <mergeCell ref="N648:O648"/>
    <mergeCell ref="B643:C643"/>
    <mergeCell ref="D643:E643"/>
    <mergeCell ref="F643:G643"/>
    <mergeCell ref="H643:I643"/>
    <mergeCell ref="J643:K643"/>
    <mergeCell ref="L643:M643"/>
    <mergeCell ref="N643:O643"/>
    <mergeCell ref="B644:C644"/>
    <mergeCell ref="D644:E644"/>
    <mergeCell ref="F644:G644"/>
    <mergeCell ref="H644:I644"/>
    <mergeCell ref="J644:K644"/>
    <mergeCell ref="L644:M644"/>
    <mergeCell ref="N644:O644"/>
    <mergeCell ref="B645:C645"/>
    <mergeCell ref="D645:E645"/>
    <mergeCell ref="F645:G645"/>
    <mergeCell ref="H645:I645"/>
    <mergeCell ref="J645:K645"/>
    <mergeCell ref="L645:M645"/>
    <mergeCell ref="N645:O645"/>
    <mergeCell ref="B646:C646"/>
    <mergeCell ref="D646:E646"/>
    <mergeCell ref="F646:G646"/>
    <mergeCell ref="H646:I646"/>
    <mergeCell ref="J646:K646"/>
    <mergeCell ref="L646:M646"/>
    <mergeCell ref="N646:O646"/>
    <mergeCell ref="B647:C647"/>
    <mergeCell ref="B658:C658"/>
    <mergeCell ref="D658:E658"/>
    <mergeCell ref="F658:G658"/>
    <mergeCell ref="H658:I658"/>
    <mergeCell ref="J658:K658"/>
    <mergeCell ref="L658:M658"/>
    <mergeCell ref="N658:O658"/>
    <mergeCell ref="L650:M650"/>
    <mergeCell ref="N650:O650"/>
    <mergeCell ref="B651:C651"/>
    <mergeCell ref="D651:E651"/>
    <mergeCell ref="F651:G651"/>
    <mergeCell ref="H651:I651"/>
    <mergeCell ref="J651:K651"/>
    <mergeCell ref="L651:M651"/>
    <mergeCell ref="N651:O651"/>
    <mergeCell ref="J652:K652"/>
    <mergeCell ref="L652:M652"/>
    <mergeCell ref="N652:O652"/>
    <mergeCell ref="B653:C653"/>
    <mergeCell ref="D653:E653"/>
    <mergeCell ref="F653:G653"/>
    <mergeCell ref="L653:M653"/>
    <mergeCell ref="N653:O653"/>
    <mergeCell ref="B654:C654"/>
    <mergeCell ref="D654:E654"/>
    <mergeCell ref="F654:G654"/>
    <mergeCell ref="H654:I654"/>
    <mergeCell ref="J654:K654"/>
    <mergeCell ref="L654:M654"/>
    <mergeCell ref="N654:O654"/>
    <mergeCell ref="H653:I653"/>
    <mergeCell ref="B649:C649"/>
    <mergeCell ref="D649:E649"/>
    <mergeCell ref="F649:G649"/>
    <mergeCell ref="H649:I649"/>
    <mergeCell ref="J649:K649"/>
    <mergeCell ref="L649:M649"/>
    <mergeCell ref="N649:O649"/>
    <mergeCell ref="B650:C650"/>
    <mergeCell ref="D650:E650"/>
    <mergeCell ref="F650:G650"/>
    <mergeCell ref="H650:I650"/>
    <mergeCell ref="J650:K650"/>
    <mergeCell ref="J313:K313"/>
    <mergeCell ref="L313:M313"/>
    <mergeCell ref="N656:O656"/>
    <mergeCell ref="B657:C657"/>
    <mergeCell ref="D657:E657"/>
    <mergeCell ref="F657:G657"/>
    <mergeCell ref="H657:I657"/>
    <mergeCell ref="J657:K657"/>
    <mergeCell ref="L657:M657"/>
    <mergeCell ref="N657:O657"/>
    <mergeCell ref="D647:E647"/>
    <mergeCell ref="F647:G647"/>
    <mergeCell ref="H647:I647"/>
    <mergeCell ref="J647:K647"/>
    <mergeCell ref="L647:M647"/>
    <mergeCell ref="N647:O647"/>
    <mergeCell ref="B648:C648"/>
    <mergeCell ref="D648:E648"/>
    <mergeCell ref="F648:G648"/>
    <mergeCell ref="H648:I648"/>
    <mergeCell ref="B660:C660"/>
    <mergeCell ref="D660:E660"/>
    <mergeCell ref="F660:G660"/>
    <mergeCell ref="H660:I660"/>
    <mergeCell ref="J660:K660"/>
    <mergeCell ref="L660:M660"/>
    <mergeCell ref="N660:O660"/>
    <mergeCell ref="B661:C661"/>
    <mergeCell ref="D661:E661"/>
    <mergeCell ref="F661:G661"/>
    <mergeCell ref="H661:I661"/>
    <mergeCell ref="J661:K661"/>
    <mergeCell ref="L661:M661"/>
    <mergeCell ref="N661:O661"/>
    <mergeCell ref="D659:E659"/>
    <mergeCell ref="F659:G659"/>
    <mergeCell ref="H659:I659"/>
    <mergeCell ref="N155:O155"/>
    <mergeCell ref="D156:E156"/>
    <mergeCell ref="F156:G156"/>
    <mergeCell ref="L174:M174"/>
    <mergeCell ref="N174:O174"/>
    <mergeCell ref="D187:E187"/>
    <mergeCell ref="F187:G187"/>
    <mergeCell ref="H187:I187"/>
    <mergeCell ref="J187:K187"/>
    <mergeCell ref="L187:M187"/>
    <mergeCell ref="N187:O187"/>
    <mergeCell ref="H175:I175"/>
    <mergeCell ref="J175:K175"/>
    <mergeCell ref="L175:M175"/>
    <mergeCell ref="N175:O175"/>
    <mergeCell ref="D176:E176"/>
    <mergeCell ref="F176:G176"/>
    <mergeCell ref="H176:I176"/>
    <mergeCell ref="J176:K176"/>
    <mergeCell ref="L176:M176"/>
    <mergeCell ref="N176:O176"/>
    <mergeCell ref="D177:E177"/>
    <mergeCell ref="F177:G177"/>
    <mergeCell ref="H177:I177"/>
    <mergeCell ref="H185:I185"/>
    <mergeCell ref="J185:K185"/>
    <mergeCell ref="L185:M185"/>
    <mergeCell ref="D179:E179"/>
    <mergeCell ref="F179:G179"/>
    <mergeCell ref="H179:I179"/>
    <mergeCell ref="D181:E181"/>
    <mergeCell ref="D167:E167"/>
    <mergeCell ref="N313:O313"/>
    <mergeCell ref="F259:G259"/>
    <mergeCell ref="F181:G181"/>
    <mergeCell ref="H181:I181"/>
    <mergeCell ref="J181:K181"/>
    <mergeCell ref="L181:M181"/>
    <mergeCell ref="N181:O181"/>
    <mergeCell ref="J319:K319"/>
    <mergeCell ref="L319:M319"/>
    <mergeCell ref="N319:O319"/>
    <mergeCell ref="B316:C316"/>
    <mergeCell ref="D316:E316"/>
    <mergeCell ref="F316:G316"/>
    <mergeCell ref="H316:I316"/>
    <mergeCell ref="J316:K316"/>
    <mergeCell ref="N253:O253"/>
    <mergeCell ref="D265:E265"/>
    <mergeCell ref="F265:G265"/>
    <mergeCell ref="H265:I265"/>
    <mergeCell ref="J265:K265"/>
    <mergeCell ref="L265:M265"/>
    <mergeCell ref="N265:O265"/>
    <mergeCell ref="B298:C298"/>
    <mergeCell ref="D298:E298"/>
    <mergeCell ref="F298:G298"/>
    <mergeCell ref="H298:I298"/>
    <mergeCell ref="J298:K298"/>
    <mergeCell ref="L298:M298"/>
    <mergeCell ref="J262:K262"/>
    <mergeCell ref="B312:C312"/>
    <mergeCell ref="B273:C273"/>
    <mergeCell ref="A255:O255"/>
    <mergeCell ref="D262:E262"/>
    <mergeCell ref="D263:E263"/>
    <mergeCell ref="F263:G263"/>
    <mergeCell ref="H263:I263"/>
    <mergeCell ref="J263:K263"/>
    <mergeCell ref="L263:M263"/>
    <mergeCell ref="N263:O263"/>
    <mergeCell ref="B274:C274"/>
    <mergeCell ref="D274:E274"/>
    <mergeCell ref="F274:G274"/>
    <mergeCell ref="B283:C283"/>
    <mergeCell ref="J277:K277"/>
    <mergeCell ref="L277:M277"/>
    <mergeCell ref="N277:O277"/>
    <mergeCell ref="F283:G283"/>
    <mergeCell ref="D264:E264"/>
    <mergeCell ref="F264:G264"/>
    <mergeCell ref="H264:I264"/>
    <mergeCell ref="J264:K264"/>
    <mergeCell ref="L264:M264"/>
    <mergeCell ref="N264:O264"/>
    <mergeCell ref="H327:I327"/>
    <mergeCell ref="J327:K327"/>
    <mergeCell ref="L327:M327"/>
    <mergeCell ref="N327:O327"/>
    <mergeCell ref="B320:C320"/>
    <mergeCell ref="D320:E320"/>
    <mergeCell ref="F320:G320"/>
    <mergeCell ref="H320:I320"/>
    <mergeCell ref="J320:K320"/>
    <mergeCell ref="L320:M320"/>
    <mergeCell ref="N262:O262"/>
    <mergeCell ref="B280:C280"/>
    <mergeCell ref="D280:E280"/>
    <mergeCell ref="F280:G280"/>
    <mergeCell ref="H280:I280"/>
    <mergeCell ref="J280:K280"/>
    <mergeCell ref="L280:M280"/>
    <mergeCell ref="N280:O280"/>
    <mergeCell ref="B281:C281"/>
    <mergeCell ref="D281:E281"/>
    <mergeCell ref="F281:G281"/>
    <mergeCell ref="H281:I281"/>
    <mergeCell ref="J281:K281"/>
    <mergeCell ref="L281:M281"/>
    <mergeCell ref="N281:O281"/>
    <mergeCell ref="B282:C282"/>
    <mergeCell ref="D282:E282"/>
    <mergeCell ref="F282:G282"/>
    <mergeCell ref="H282:I282"/>
    <mergeCell ref="J282:K282"/>
    <mergeCell ref="L282:M282"/>
    <mergeCell ref="N282:O282"/>
    <mergeCell ref="B416:C416"/>
    <mergeCell ref="D416:E416"/>
    <mergeCell ref="F416:G416"/>
    <mergeCell ref="H416:I416"/>
    <mergeCell ref="J416:K416"/>
    <mergeCell ref="N423:O423"/>
    <mergeCell ref="B419:C419"/>
    <mergeCell ref="D419:E419"/>
    <mergeCell ref="F419:G419"/>
    <mergeCell ref="H419:I419"/>
    <mergeCell ref="J419:K419"/>
    <mergeCell ref="L419:M419"/>
    <mergeCell ref="N419:O419"/>
    <mergeCell ref="B417:C417"/>
    <mergeCell ref="D417:E417"/>
    <mergeCell ref="F417:G417"/>
    <mergeCell ref="F317:G317"/>
    <mergeCell ref="H317:I317"/>
    <mergeCell ref="J317:K317"/>
    <mergeCell ref="L317:M317"/>
    <mergeCell ref="N317:O317"/>
    <mergeCell ref="B317:C317"/>
    <mergeCell ref="D317:E317"/>
    <mergeCell ref="B326:C326"/>
    <mergeCell ref="D326:E326"/>
    <mergeCell ref="F326:G326"/>
    <mergeCell ref="H326:I326"/>
    <mergeCell ref="J415:K415"/>
    <mergeCell ref="H415:I415"/>
    <mergeCell ref="F415:G415"/>
    <mergeCell ref="L416:M416"/>
    <mergeCell ref="N416:O416"/>
    <mergeCell ref="J432:K432"/>
    <mergeCell ref="L432:M432"/>
    <mergeCell ref="B424:C424"/>
    <mergeCell ref="D424:E424"/>
    <mergeCell ref="F424:G424"/>
    <mergeCell ref="N431:O431"/>
    <mergeCell ref="H424:I424"/>
    <mergeCell ref="J424:K424"/>
    <mergeCell ref="L424:M424"/>
    <mergeCell ref="N424:O424"/>
    <mergeCell ref="B425:C425"/>
    <mergeCell ref="D425:E425"/>
    <mergeCell ref="F425:G425"/>
    <mergeCell ref="H425:I425"/>
    <mergeCell ref="J425:K425"/>
    <mergeCell ref="L425:M425"/>
    <mergeCell ref="N425:O425"/>
    <mergeCell ref="B426:C426"/>
    <mergeCell ref="N432:O432"/>
    <mergeCell ref="D429:E429"/>
    <mergeCell ref="F429:G429"/>
    <mergeCell ref="H429:I429"/>
    <mergeCell ref="J429:K429"/>
    <mergeCell ref="L429:M429"/>
    <mergeCell ref="N429:O429"/>
    <mergeCell ref="H430:I430"/>
    <mergeCell ref="J430:K430"/>
    <mergeCell ref="L430:M430"/>
    <mergeCell ref="N430:O430"/>
    <mergeCell ref="B431:C431"/>
    <mergeCell ref="D431:E431"/>
    <mergeCell ref="F431:G431"/>
    <mergeCell ref="H431:I431"/>
    <mergeCell ref="J431:K431"/>
    <mergeCell ref="B430:C430"/>
    <mergeCell ref="D430:E430"/>
    <mergeCell ref="F430:G430"/>
    <mergeCell ref="L431:M431"/>
    <mergeCell ref="A3:O4"/>
    <mergeCell ref="A8:O8"/>
    <mergeCell ref="A9:O9"/>
    <mergeCell ref="A12:O12"/>
    <mergeCell ref="A13:O13"/>
    <mergeCell ref="A15:O15"/>
    <mergeCell ref="A16:O16"/>
    <mergeCell ref="A267:O267"/>
    <mergeCell ref="A268:O268"/>
    <mergeCell ref="B517:C517"/>
    <mergeCell ref="D517:E517"/>
    <mergeCell ref="F517:G517"/>
    <mergeCell ref="H517:I517"/>
    <mergeCell ref="J517:K517"/>
    <mergeCell ref="L517:M517"/>
    <mergeCell ref="N517:O517"/>
    <mergeCell ref="F314:G314"/>
    <mergeCell ref="H314:I314"/>
    <mergeCell ref="J314:K314"/>
    <mergeCell ref="L314:M314"/>
    <mergeCell ref="N314:O314"/>
    <mergeCell ref="B315:C315"/>
    <mergeCell ref="D315:E315"/>
    <mergeCell ref="F315:G315"/>
    <mergeCell ref="H315:I315"/>
    <mergeCell ref="J315:K315"/>
    <mergeCell ref="B436:C436"/>
    <mergeCell ref="D436:E436"/>
    <mergeCell ref="F436:G436"/>
    <mergeCell ref="H436:I436"/>
    <mergeCell ref="J436:K436"/>
    <mergeCell ref="L436:M436"/>
    <mergeCell ref="J776:N776"/>
    <mergeCell ref="B667:C667"/>
    <mergeCell ref="D667:E667"/>
    <mergeCell ref="F667:G667"/>
    <mergeCell ref="H667:I667"/>
    <mergeCell ref="J667:K667"/>
    <mergeCell ref="L667:M667"/>
    <mergeCell ref="N667:O667"/>
    <mergeCell ref="B659:C659"/>
    <mergeCell ref="J659:K659"/>
    <mergeCell ref="L659:M659"/>
    <mergeCell ref="N659:O659"/>
    <mergeCell ref="B656:C656"/>
    <mergeCell ref="D656:E656"/>
    <mergeCell ref="F656:G656"/>
    <mergeCell ref="H656:I656"/>
    <mergeCell ref="J656:K656"/>
    <mergeCell ref="L656:M656"/>
    <mergeCell ref="J675:K675"/>
    <mergeCell ref="L675:M675"/>
    <mergeCell ref="N675:O675"/>
    <mergeCell ref="B672:C672"/>
    <mergeCell ref="D672:E672"/>
    <mergeCell ref="F672:G672"/>
    <mergeCell ref="H672:I672"/>
    <mergeCell ref="J672:K672"/>
    <mergeCell ref="L672:M672"/>
    <mergeCell ref="N672:O672"/>
    <mergeCell ref="B668:C668"/>
    <mergeCell ref="D668:E668"/>
    <mergeCell ref="F668:G668"/>
    <mergeCell ref="H668:I668"/>
    <mergeCell ref="A770:E770"/>
    <mergeCell ref="A771:E771"/>
    <mergeCell ref="A772:E772"/>
    <mergeCell ref="J774:N774"/>
    <mergeCell ref="J775:N775"/>
    <mergeCell ref="L522:M522"/>
    <mergeCell ref="N522:O522"/>
    <mergeCell ref="B523:C523"/>
    <mergeCell ref="D523:E523"/>
    <mergeCell ref="F523:G523"/>
    <mergeCell ref="H523:I523"/>
    <mergeCell ref="J523:K523"/>
    <mergeCell ref="B561:C561"/>
    <mergeCell ref="D561:E561"/>
    <mergeCell ref="F561:G561"/>
    <mergeCell ref="H561:I561"/>
    <mergeCell ref="J561:K561"/>
    <mergeCell ref="L561:M561"/>
    <mergeCell ref="N561:O561"/>
    <mergeCell ref="B558:C558"/>
    <mergeCell ref="J522:K522"/>
    <mergeCell ref="D662:E662"/>
    <mergeCell ref="F662:G662"/>
    <mergeCell ref="H662:I662"/>
    <mergeCell ref="J662:K662"/>
    <mergeCell ref="L662:M662"/>
    <mergeCell ref="N662:O662"/>
    <mergeCell ref="B663:C663"/>
    <mergeCell ref="B564:C564"/>
    <mergeCell ref="D564:E564"/>
    <mergeCell ref="F564:G564"/>
    <mergeCell ref="H522:I522"/>
    <mergeCell ref="J665:K665"/>
    <mergeCell ref="L665:M665"/>
    <mergeCell ref="N665:O665"/>
    <mergeCell ref="B662:C662"/>
    <mergeCell ref="B427:C427"/>
    <mergeCell ref="B420:C420"/>
    <mergeCell ref="D420:E420"/>
    <mergeCell ref="H562:I562"/>
    <mergeCell ref="J562:K562"/>
    <mergeCell ref="L562:M562"/>
    <mergeCell ref="A768:O768"/>
    <mergeCell ref="H564:I564"/>
    <mergeCell ref="J564:K564"/>
    <mergeCell ref="L564:M564"/>
    <mergeCell ref="N564:O564"/>
    <mergeCell ref="B562:C562"/>
    <mergeCell ref="D562:E562"/>
    <mergeCell ref="F562:G562"/>
    <mergeCell ref="B437:C437"/>
    <mergeCell ref="D437:E437"/>
    <mergeCell ref="F437:G437"/>
    <mergeCell ref="B448:C448"/>
    <mergeCell ref="D448:E448"/>
    <mergeCell ref="F448:G448"/>
    <mergeCell ref="D560:E560"/>
    <mergeCell ref="F560:G560"/>
    <mergeCell ref="N436:O436"/>
    <mergeCell ref="B438:C438"/>
    <mergeCell ref="D438:E438"/>
    <mergeCell ref="F438:G438"/>
    <mergeCell ref="H438:I438"/>
    <mergeCell ref="J438:K438"/>
    <mergeCell ref="D427:E427"/>
    <mergeCell ref="F427:G427"/>
    <mergeCell ref="H427:I427"/>
    <mergeCell ref="J427:K427"/>
    <mergeCell ref="L427:M427"/>
    <mergeCell ref="N427:O427"/>
    <mergeCell ref="F516:G516"/>
    <mergeCell ref="H516:I516"/>
    <mergeCell ref="J516:K516"/>
    <mergeCell ref="L516:M516"/>
    <mergeCell ref="N516:O516"/>
    <mergeCell ref="L438:M438"/>
    <mergeCell ref="N438:O438"/>
    <mergeCell ref="B439:C439"/>
    <mergeCell ref="D439:E439"/>
    <mergeCell ref="F439:G439"/>
    <mergeCell ref="H439:I439"/>
    <mergeCell ref="J439:K439"/>
    <mergeCell ref="L439:M439"/>
    <mergeCell ref="N439:O439"/>
    <mergeCell ref="H441:I441"/>
    <mergeCell ref="J437:K437"/>
    <mergeCell ref="L437:M437"/>
    <mergeCell ref="N437:O437"/>
    <mergeCell ref="B445:C445"/>
    <mergeCell ref="D445:E445"/>
    <mergeCell ref="B429:C429"/>
    <mergeCell ref="B603:C603"/>
    <mergeCell ref="B446:C446"/>
    <mergeCell ref="H437:I437"/>
    <mergeCell ref="D318:E318"/>
    <mergeCell ref="F318:G318"/>
    <mergeCell ref="H318:I318"/>
    <mergeCell ref="J318:K318"/>
    <mergeCell ref="L318:M318"/>
    <mergeCell ref="N318:O318"/>
    <mergeCell ref="B319:C319"/>
    <mergeCell ref="D319:E319"/>
    <mergeCell ref="N408:O408"/>
    <mergeCell ref="L315:M315"/>
    <mergeCell ref="A767:O767"/>
    <mergeCell ref="B632:C632"/>
    <mergeCell ref="D632:E632"/>
    <mergeCell ref="F632:G632"/>
    <mergeCell ref="H632:I632"/>
    <mergeCell ref="B511:C511"/>
    <mergeCell ref="D511:E511"/>
    <mergeCell ref="F511:G511"/>
    <mergeCell ref="H511:I511"/>
    <mergeCell ref="J511:K511"/>
    <mergeCell ref="L511:M511"/>
    <mergeCell ref="N511:O511"/>
    <mergeCell ref="B512:C512"/>
    <mergeCell ref="J513:K513"/>
    <mergeCell ref="L513:M513"/>
    <mergeCell ref="B522:C522"/>
    <mergeCell ref="D522:E522"/>
    <mergeCell ref="F522:G522"/>
    <mergeCell ref="J653:K653"/>
    <mergeCell ref="L408:M408"/>
    <mergeCell ref="N413:O413"/>
    <mergeCell ref="N415:O415"/>
    <mergeCell ref="L415:M415"/>
    <mergeCell ref="B358:C358"/>
    <mergeCell ref="D358:E358"/>
    <mergeCell ref="F358:G358"/>
    <mergeCell ref="H358:I358"/>
    <mergeCell ref="J358:K358"/>
    <mergeCell ref="L358:M358"/>
    <mergeCell ref="N358:O358"/>
    <mergeCell ref="B355:C355"/>
    <mergeCell ref="D355:E355"/>
    <mergeCell ref="F355:G355"/>
    <mergeCell ref="H355:I355"/>
    <mergeCell ref="J355:K355"/>
    <mergeCell ref="L355:M355"/>
    <mergeCell ref="D415:E415"/>
    <mergeCell ref="N355:O355"/>
    <mergeCell ref="B356:C356"/>
    <mergeCell ref="D356:E356"/>
    <mergeCell ref="F356:G356"/>
    <mergeCell ref="B408:C408"/>
    <mergeCell ref="D408:E408"/>
    <mergeCell ref="F408:G408"/>
    <mergeCell ref="H408:I408"/>
    <mergeCell ref="J408:K408"/>
    <mergeCell ref="F413:G413"/>
    <mergeCell ref="H413:I413"/>
    <mergeCell ref="J413:K413"/>
    <mergeCell ref="L413:M413"/>
    <mergeCell ref="H356:I356"/>
    <mergeCell ref="H283:I283"/>
    <mergeCell ref="J283:K283"/>
    <mergeCell ref="L283:M283"/>
    <mergeCell ref="N283:O283"/>
    <mergeCell ref="L262:M262"/>
    <mergeCell ref="L354:M354"/>
    <mergeCell ref="N354:O354"/>
    <mergeCell ref="B385:C385"/>
    <mergeCell ref="D385:E385"/>
    <mergeCell ref="F385:G385"/>
    <mergeCell ref="H385:I385"/>
    <mergeCell ref="J385:K385"/>
    <mergeCell ref="J395:K395"/>
    <mergeCell ref="L395:M395"/>
    <mergeCell ref="N395:O395"/>
    <mergeCell ref="B313:C313"/>
    <mergeCell ref="D313:E313"/>
    <mergeCell ref="F313:G313"/>
    <mergeCell ref="B354:C354"/>
    <mergeCell ref="D354:E354"/>
    <mergeCell ref="F354:G354"/>
    <mergeCell ref="H354:I354"/>
    <mergeCell ref="J354:K354"/>
    <mergeCell ref="B314:C314"/>
    <mergeCell ref="D314:E314"/>
    <mergeCell ref="J326:K326"/>
    <mergeCell ref="L326:M326"/>
    <mergeCell ref="N326:O326"/>
    <mergeCell ref="B327:C327"/>
    <mergeCell ref="D327:E327"/>
    <mergeCell ref="F327:G327"/>
    <mergeCell ref="B318:C318"/>
    <mergeCell ref="F134:G134"/>
    <mergeCell ref="D134:E134"/>
    <mergeCell ref="D160:E160"/>
    <mergeCell ref="F160:G160"/>
    <mergeCell ref="H160:I160"/>
    <mergeCell ref="J160:K160"/>
    <mergeCell ref="L160:M160"/>
    <mergeCell ref="N160:O160"/>
    <mergeCell ref="F178:G178"/>
    <mergeCell ref="H178:I178"/>
    <mergeCell ref="J178:K178"/>
    <mergeCell ref="L178:M178"/>
    <mergeCell ref="N178:O178"/>
    <mergeCell ref="L385:M385"/>
    <mergeCell ref="N385:O385"/>
    <mergeCell ref="F319:G319"/>
    <mergeCell ref="H319:I319"/>
    <mergeCell ref="L170:M170"/>
    <mergeCell ref="N170:O170"/>
    <mergeCell ref="D161:E161"/>
    <mergeCell ref="N315:O315"/>
    <mergeCell ref="L316:M316"/>
    <mergeCell ref="N316:O316"/>
    <mergeCell ref="N273:O273"/>
    <mergeCell ref="L273:M273"/>
    <mergeCell ref="J273:K273"/>
    <mergeCell ref="H273:I273"/>
    <mergeCell ref="F273:G273"/>
    <mergeCell ref="D273:E273"/>
    <mergeCell ref="H313:I313"/>
    <mergeCell ref="D283:E283"/>
    <mergeCell ref="D603:E603"/>
    <mergeCell ref="H603:I603"/>
    <mergeCell ref="B737:C737"/>
    <mergeCell ref="D737:E737"/>
    <mergeCell ref="H737:I737"/>
    <mergeCell ref="A1:D1"/>
    <mergeCell ref="D663:E663"/>
    <mergeCell ref="F663:G663"/>
    <mergeCell ref="H663:I663"/>
    <mergeCell ref="J663:K663"/>
    <mergeCell ref="L663:M663"/>
    <mergeCell ref="N663:O663"/>
    <mergeCell ref="B666:C666"/>
    <mergeCell ref="D666:E666"/>
    <mergeCell ref="F666:G666"/>
    <mergeCell ref="H666:I666"/>
    <mergeCell ref="J666:K666"/>
    <mergeCell ref="L666:M666"/>
    <mergeCell ref="N666:O666"/>
    <mergeCell ref="B664:C664"/>
    <mergeCell ref="D664:E664"/>
    <mergeCell ref="F664:G664"/>
    <mergeCell ref="H664:I664"/>
    <mergeCell ref="J664:K664"/>
    <mergeCell ref="L664:M664"/>
    <mergeCell ref="N664:O664"/>
    <mergeCell ref="B665:C665"/>
    <mergeCell ref="D665:E665"/>
    <mergeCell ref="F665:G665"/>
    <mergeCell ref="H665:I665"/>
    <mergeCell ref="J134:K134"/>
    <mergeCell ref="B95:F95"/>
    <mergeCell ref="D97:E97"/>
    <mergeCell ref="F97:G97"/>
    <mergeCell ref="H97:I97"/>
    <mergeCell ref="J97:K97"/>
    <mergeCell ref="L97:M97"/>
    <mergeCell ref="N97:O97"/>
    <mergeCell ref="D98:E98"/>
    <mergeCell ref="D99:E99"/>
    <mergeCell ref="D100:E100"/>
    <mergeCell ref="D101:E101"/>
    <mergeCell ref="D102:E102"/>
    <mergeCell ref="D103:E103"/>
    <mergeCell ref="D104:E104"/>
    <mergeCell ref="F98:G98"/>
    <mergeCell ref="H98:I98"/>
    <mergeCell ref="J98:K98"/>
    <mergeCell ref="L98:M98"/>
    <mergeCell ref="N98:O98"/>
    <mergeCell ref="F99:G99"/>
    <mergeCell ref="H99:I99"/>
    <mergeCell ref="J99:K99"/>
    <mergeCell ref="L99:M99"/>
    <mergeCell ref="N99:O99"/>
    <mergeCell ref="F100:G100"/>
    <mergeCell ref="H100:I100"/>
    <mergeCell ref="J100:K100"/>
    <mergeCell ref="L100:M100"/>
    <mergeCell ref="N100:O100"/>
    <mergeCell ref="F101:G101"/>
    <mergeCell ref="H101:I101"/>
    <mergeCell ref="J101:K101"/>
    <mergeCell ref="F103:G103"/>
    <mergeCell ref="H103:I103"/>
    <mergeCell ref="J103:K103"/>
    <mergeCell ref="L103:M103"/>
    <mergeCell ref="N103:O103"/>
    <mergeCell ref="F104:G104"/>
    <mergeCell ref="H104:I104"/>
    <mergeCell ref="J104:K104"/>
    <mergeCell ref="L104:M104"/>
    <mergeCell ref="N104:O104"/>
    <mergeCell ref="D105:E105"/>
    <mergeCell ref="F105:G105"/>
    <mergeCell ref="H105:I105"/>
    <mergeCell ref="J105:K105"/>
    <mergeCell ref="L105:M105"/>
    <mergeCell ref="N105:O105"/>
    <mergeCell ref="H134:I134"/>
    <mergeCell ref="D129:E129"/>
    <mergeCell ref="D130:E130"/>
    <mergeCell ref="D131:E131"/>
    <mergeCell ref="L130:M130"/>
    <mergeCell ref="N130:O130"/>
    <mergeCell ref="B323:C323"/>
    <mergeCell ref="D323:E323"/>
    <mergeCell ref="F323:G323"/>
    <mergeCell ref="H323:I323"/>
    <mergeCell ref="J323:K323"/>
    <mergeCell ref="L323:M323"/>
    <mergeCell ref="N323:O323"/>
    <mergeCell ref="F324:G324"/>
    <mergeCell ref="D133:E133"/>
    <mergeCell ref="F133:G133"/>
    <mergeCell ref="H133:I133"/>
    <mergeCell ref="J133:K133"/>
    <mergeCell ref="L133:M133"/>
    <mergeCell ref="N133:O133"/>
    <mergeCell ref="F135:G135"/>
    <mergeCell ref="H135:I135"/>
    <mergeCell ref="L135:M135"/>
    <mergeCell ref="N135:O135"/>
    <mergeCell ref="F149:G149"/>
    <mergeCell ref="H149:I149"/>
    <mergeCell ref="L149:M149"/>
    <mergeCell ref="N149:O149"/>
    <mergeCell ref="F188:G188"/>
    <mergeCell ref="H188:I188"/>
    <mergeCell ref="L188:M188"/>
    <mergeCell ref="N188:O188"/>
    <mergeCell ref="F144:G144"/>
    <mergeCell ref="H144:I144"/>
    <mergeCell ref="J144:K144"/>
    <mergeCell ref="L144:M144"/>
    <mergeCell ref="N144:O144"/>
    <mergeCell ref="D169:E169"/>
    <mergeCell ref="N197:O197"/>
    <mergeCell ref="D198:E198"/>
    <mergeCell ref="F198:G198"/>
    <mergeCell ref="H198:I198"/>
    <mergeCell ref="J198:K198"/>
    <mergeCell ref="L198:M198"/>
    <mergeCell ref="N198:O198"/>
    <mergeCell ref="D199:E199"/>
    <mergeCell ref="F199:G199"/>
    <mergeCell ref="H199:I199"/>
    <mergeCell ref="J199:K199"/>
    <mergeCell ref="L199:M199"/>
    <mergeCell ref="N199:O199"/>
    <mergeCell ref="D200:E200"/>
    <mergeCell ref="F200:G200"/>
    <mergeCell ref="H200:I200"/>
    <mergeCell ref="J200:K200"/>
    <mergeCell ref="L200:M200"/>
    <mergeCell ref="N200:O200"/>
    <mergeCell ref="D201:E201"/>
    <mergeCell ref="F201:G201"/>
    <mergeCell ref="H201:I201"/>
    <mergeCell ref="J201:K201"/>
    <mergeCell ref="L201:M201"/>
    <mergeCell ref="N201:O201"/>
    <mergeCell ref="D202:E202"/>
    <mergeCell ref="F202:G202"/>
    <mergeCell ref="H202:I202"/>
    <mergeCell ref="J202:K202"/>
    <mergeCell ref="L202:M202"/>
    <mergeCell ref="N202:O202"/>
    <mergeCell ref="D203:E203"/>
    <mergeCell ref="F203:G203"/>
    <mergeCell ref="H203:I203"/>
    <mergeCell ref="J203:K203"/>
    <mergeCell ref="L203:M203"/>
    <mergeCell ref="N203:O203"/>
    <mergeCell ref="D204:E204"/>
    <mergeCell ref="F204:G204"/>
    <mergeCell ref="H204:I204"/>
    <mergeCell ref="J204:K204"/>
    <mergeCell ref="L204:M204"/>
    <mergeCell ref="N204:O204"/>
    <mergeCell ref="D207:E207"/>
    <mergeCell ref="F207:G207"/>
    <mergeCell ref="H207:I207"/>
    <mergeCell ref="J207:K207"/>
    <mergeCell ref="L207:M207"/>
    <mergeCell ref="N207:O207"/>
    <mergeCell ref="D205:E205"/>
    <mergeCell ref="F205:G205"/>
    <mergeCell ref="H205:I205"/>
    <mergeCell ref="J205:K205"/>
    <mergeCell ref="L205:M205"/>
    <mergeCell ref="N205:O205"/>
    <mergeCell ref="F206:G206"/>
    <mergeCell ref="H206:I206"/>
    <mergeCell ref="J206:K206"/>
    <mergeCell ref="L206:M206"/>
    <mergeCell ref="N206:O206"/>
    <mergeCell ref="D206:E206"/>
  </mergeCells>
  <pageMargins left="0.7" right="0.7" top="0.75" bottom="0.75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CBC66-FBFD-4D91-837F-6B8FAD757DEE}">
  <dimension ref="A1:CL62"/>
  <sheetViews>
    <sheetView zoomScale="96" zoomScaleNormal="96" workbookViewId="0">
      <selection activeCell="BE30" sqref="BE30"/>
    </sheetView>
  </sheetViews>
  <sheetFormatPr defaultRowHeight="15" x14ac:dyDescent="0.25"/>
  <cols>
    <col min="1" max="1" width="10.5703125" bestFit="1" customWidth="1"/>
    <col min="3" max="4" width="12.140625" bestFit="1" customWidth="1"/>
    <col min="5" max="5" width="9.5703125" bestFit="1" customWidth="1"/>
    <col min="6" max="6" width="12.140625" bestFit="1" customWidth="1"/>
    <col min="9" max="10" width="10.5703125" bestFit="1" customWidth="1"/>
    <col min="11" max="11" width="9.5703125" bestFit="1" customWidth="1"/>
    <col min="12" max="14" width="10.5703125" bestFit="1" customWidth="1"/>
    <col min="18" max="18" width="12.140625" bestFit="1" customWidth="1"/>
    <col min="19" max="19" width="9.5703125" bestFit="1" customWidth="1"/>
    <col min="27" max="27" width="9.5703125" bestFit="1" customWidth="1"/>
    <col min="28" max="28" width="10.5703125" bestFit="1" customWidth="1"/>
    <col min="36" max="36" width="10.5703125" bestFit="1" customWidth="1"/>
    <col min="37" max="37" width="9.5703125" bestFit="1" customWidth="1"/>
    <col min="45" max="45" width="9.5703125" bestFit="1" customWidth="1"/>
    <col min="46" max="46" width="10.5703125" bestFit="1" customWidth="1"/>
    <col min="54" max="54" width="10.5703125" bestFit="1" customWidth="1"/>
    <col min="55" max="55" width="10.28515625" bestFit="1" customWidth="1"/>
    <col min="57" max="57" width="9.5703125" bestFit="1" customWidth="1"/>
    <col min="63" max="63" width="10.5703125" bestFit="1" customWidth="1"/>
    <col min="67" max="67" width="10" bestFit="1" customWidth="1"/>
    <col min="70" max="70" width="9.5703125" bestFit="1" customWidth="1"/>
    <col min="72" max="72" width="9.5703125" bestFit="1" customWidth="1"/>
    <col min="73" max="73" width="10.5703125" bestFit="1" customWidth="1"/>
    <col min="75" max="76" width="10.5703125" bestFit="1" customWidth="1"/>
    <col min="77" max="77" width="11.7109375" bestFit="1" customWidth="1"/>
    <col min="80" max="81" width="12.140625" bestFit="1" customWidth="1"/>
    <col min="82" max="82" width="10.7109375" bestFit="1" customWidth="1"/>
    <col min="83" max="83" width="9.28515625" bestFit="1" customWidth="1"/>
    <col min="84" max="85" width="10.7109375" bestFit="1" customWidth="1"/>
    <col min="86" max="86" width="12.140625" bestFit="1" customWidth="1"/>
    <col min="87" max="87" width="9.28515625" bestFit="1" customWidth="1"/>
    <col min="88" max="88" width="9.7109375" bestFit="1" customWidth="1"/>
    <col min="89" max="89" width="9.28515625" bestFit="1" customWidth="1"/>
    <col min="90" max="90" width="12.28515625" bestFit="1" customWidth="1"/>
  </cols>
  <sheetData>
    <row r="1" spans="1:90" x14ac:dyDescent="0.25">
      <c r="A1" s="13" t="s">
        <v>418</v>
      </c>
      <c r="B1" s="13"/>
      <c r="C1" s="13"/>
      <c r="D1" s="13"/>
      <c r="E1" s="13"/>
      <c r="F1" s="13"/>
    </row>
    <row r="3" spans="1:90" x14ac:dyDescent="0.25">
      <c r="A3" s="124">
        <v>31</v>
      </c>
      <c r="B3" s="69"/>
      <c r="C3" s="69"/>
      <c r="D3" s="69"/>
      <c r="E3" s="69"/>
      <c r="F3" s="69"/>
      <c r="G3" s="69"/>
      <c r="H3" s="69"/>
      <c r="I3" s="125"/>
      <c r="J3" s="69">
        <v>32</v>
      </c>
      <c r="K3" s="69"/>
      <c r="L3" s="69"/>
      <c r="M3" s="69"/>
      <c r="N3" s="69"/>
      <c r="O3" s="69"/>
      <c r="P3" s="69"/>
      <c r="Q3" s="69"/>
      <c r="R3" s="125"/>
      <c r="S3" s="69">
        <v>34</v>
      </c>
      <c r="T3" s="69"/>
      <c r="U3" s="69"/>
      <c r="V3" s="69"/>
      <c r="W3" s="69"/>
      <c r="X3" s="69"/>
      <c r="Y3" s="69"/>
      <c r="Z3" s="69"/>
      <c r="AA3" s="125"/>
      <c r="AB3" s="69">
        <v>35</v>
      </c>
      <c r="AC3" s="69"/>
      <c r="AD3" s="69"/>
      <c r="AE3" s="69"/>
      <c r="AF3" s="69"/>
      <c r="AG3" s="69"/>
      <c r="AH3" s="69"/>
      <c r="AI3" s="69"/>
      <c r="AJ3" s="125"/>
      <c r="AK3" s="69">
        <v>36</v>
      </c>
      <c r="AL3" s="69"/>
      <c r="AM3" s="69"/>
      <c r="AN3" s="69"/>
      <c r="AO3" s="69"/>
      <c r="AP3" s="69"/>
      <c r="AQ3" s="69"/>
      <c r="AR3" s="69"/>
      <c r="AS3" s="125"/>
      <c r="AT3" s="69">
        <v>37</v>
      </c>
      <c r="AU3" s="69"/>
      <c r="AV3" s="69"/>
      <c r="AW3" s="69"/>
      <c r="AX3" s="69"/>
      <c r="AY3" s="69"/>
      <c r="AZ3" s="69"/>
      <c r="BA3" s="69"/>
      <c r="BB3" s="125"/>
      <c r="BC3" s="69">
        <v>38</v>
      </c>
      <c r="BD3" s="69"/>
      <c r="BE3" s="69"/>
      <c r="BF3" s="69"/>
      <c r="BG3" s="69"/>
      <c r="BH3" s="69"/>
      <c r="BI3" s="69"/>
      <c r="BJ3" s="69"/>
      <c r="BK3" s="125"/>
      <c r="BL3" s="69">
        <v>41</v>
      </c>
      <c r="BM3" s="69"/>
      <c r="BN3" s="69"/>
      <c r="BO3" s="69"/>
      <c r="BP3" s="69"/>
      <c r="BQ3" s="69"/>
      <c r="BR3" s="69"/>
      <c r="BS3" s="69"/>
      <c r="BT3" s="125"/>
      <c r="BU3" s="69">
        <v>42</v>
      </c>
      <c r="BV3" s="69"/>
      <c r="BW3" s="69"/>
      <c r="BX3" s="69"/>
      <c r="BY3" s="69"/>
      <c r="BZ3" s="69"/>
      <c r="CA3" s="69"/>
      <c r="CB3" s="69"/>
      <c r="CC3" s="125"/>
      <c r="CD3" s="69">
        <v>45</v>
      </c>
      <c r="CE3" s="69"/>
      <c r="CF3" s="69"/>
      <c r="CG3" s="69"/>
      <c r="CH3" s="69"/>
      <c r="CI3" s="69"/>
      <c r="CJ3" s="69"/>
      <c r="CK3" s="69"/>
      <c r="CL3" s="125"/>
    </row>
    <row r="4" spans="1:90" x14ac:dyDescent="0.25">
      <c r="A4" s="126">
        <v>11</v>
      </c>
      <c r="B4" s="127">
        <v>31</v>
      </c>
      <c r="C4" s="127">
        <v>43</v>
      </c>
      <c r="D4" s="127">
        <v>52</v>
      </c>
      <c r="E4" s="127">
        <v>55</v>
      </c>
      <c r="F4" s="127">
        <v>61</v>
      </c>
      <c r="G4" s="127">
        <v>71</v>
      </c>
      <c r="H4" s="127">
        <v>81</v>
      </c>
      <c r="I4" s="128" t="s">
        <v>419</v>
      </c>
      <c r="J4" s="127">
        <v>11</v>
      </c>
      <c r="K4" s="127">
        <v>31</v>
      </c>
      <c r="L4" s="127">
        <v>43</v>
      </c>
      <c r="M4" s="127">
        <v>52</v>
      </c>
      <c r="N4" s="127">
        <v>55</v>
      </c>
      <c r="O4" s="127">
        <v>61</v>
      </c>
      <c r="P4" s="127">
        <v>71</v>
      </c>
      <c r="Q4" s="127">
        <v>81</v>
      </c>
      <c r="R4" s="128" t="s">
        <v>419</v>
      </c>
      <c r="S4" s="127">
        <v>11</v>
      </c>
      <c r="T4" s="127">
        <v>31</v>
      </c>
      <c r="U4" s="127">
        <v>43</v>
      </c>
      <c r="V4" s="127">
        <v>52</v>
      </c>
      <c r="W4" s="127">
        <v>55</v>
      </c>
      <c r="X4" s="127">
        <v>61</v>
      </c>
      <c r="Y4" s="127">
        <v>71</v>
      </c>
      <c r="Z4" s="127">
        <v>81</v>
      </c>
      <c r="AA4" s="128" t="s">
        <v>419</v>
      </c>
      <c r="AB4" s="127">
        <v>11</v>
      </c>
      <c r="AC4" s="127">
        <v>31</v>
      </c>
      <c r="AD4" s="127">
        <v>43</v>
      </c>
      <c r="AE4" s="127">
        <v>52</v>
      </c>
      <c r="AF4" s="127">
        <v>55</v>
      </c>
      <c r="AG4" s="127">
        <v>61</v>
      </c>
      <c r="AH4" s="127">
        <v>71</v>
      </c>
      <c r="AI4" s="127">
        <v>81</v>
      </c>
      <c r="AJ4" s="128" t="s">
        <v>419</v>
      </c>
      <c r="AK4" s="127">
        <v>11</v>
      </c>
      <c r="AL4" s="127">
        <v>31</v>
      </c>
      <c r="AM4" s="127">
        <v>43</v>
      </c>
      <c r="AN4" s="127">
        <v>52</v>
      </c>
      <c r="AO4" s="127">
        <v>55</v>
      </c>
      <c r="AP4" s="127">
        <v>61</v>
      </c>
      <c r="AQ4" s="127">
        <v>71</v>
      </c>
      <c r="AR4" s="127">
        <v>81</v>
      </c>
      <c r="AS4" s="128" t="s">
        <v>419</v>
      </c>
      <c r="AT4" s="127">
        <v>11</v>
      </c>
      <c r="AU4" s="127">
        <v>31</v>
      </c>
      <c r="AV4" s="127">
        <v>43</v>
      </c>
      <c r="AW4" s="127">
        <v>52</v>
      </c>
      <c r="AX4" s="127">
        <v>55</v>
      </c>
      <c r="AY4" s="127">
        <v>61</v>
      </c>
      <c r="AZ4" s="127">
        <v>71</v>
      </c>
      <c r="BA4" s="127">
        <v>81</v>
      </c>
      <c r="BB4" s="128" t="s">
        <v>419</v>
      </c>
      <c r="BC4" s="127">
        <v>11</v>
      </c>
      <c r="BD4" s="127">
        <v>31</v>
      </c>
      <c r="BE4" s="127">
        <v>43</v>
      </c>
      <c r="BF4" s="127">
        <v>52</v>
      </c>
      <c r="BG4" s="127">
        <v>55</v>
      </c>
      <c r="BH4" s="127">
        <v>61</v>
      </c>
      <c r="BI4" s="127">
        <v>71</v>
      </c>
      <c r="BJ4" s="127">
        <v>81</v>
      </c>
      <c r="BK4" s="128" t="s">
        <v>419</v>
      </c>
      <c r="BL4" s="127">
        <v>11</v>
      </c>
      <c r="BM4" s="127">
        <v>31</v>
      </c>
      <c r="BN4" s="127">
        <v>43</v>
      </c>
      <c r="BO4" s="127">
        <v>52</v>
      </c>
      <c r="BP4" s="127">
        <v>55</v>
      </c>
      <c r="BQ4" s="127">
        <v>61</v>
      </c>
      <c r="BR4" s="127">
        <v>71</v>
      </c>
      <c r="BS4" s="127">
        <v>81</v>
      </c>
      <c r="BT4" s="128" t="s">
        <v>419</v>
      </c>
      <c r="BU4" s="127">
        <v>11</v>
      </c>
      <c r="BV4" s="127">
        <v>31</v>
      </c>
      <c r="BW4" s="127">
        <v>43</v>
      </c>
      <c r="BX4" s="127">
        <v>52</v>
      </c>
      <c r="BY4" s="127">
        <v>55</v>
      </c>
      <c r="BZ4" s="127">
        <v>61</v>
      </c>
      <c r="CA4" s="127">
        <v>71</v>
      </c>
      <c r="CB4" s="127">
        <v>81</v>
      </c>
      <c r="CC4" s="128" t="s">
        <v>419</v>
      </c>
      <c r="CD4" s="127">
        <v>11</v>
      </c>
      <c r="CE4" s="127">
        <v>31</v>
      </c>
      <c r="CF4" s="127">
        <v>43</v>
      </c>
      <c r="CG4" s="127">
        <v>52</v>
      </c>
      <c r="CH4" s="127">
        <v>55</v>
      </c>
      <c r="CI4" s="127">
        <v>61</v>
      </c>
      <c r="CJ4" s="127">
        <v>71</v>
      </c>
      <c r="CK4" s="127">
        <v>81</v>
      </c>
      <c r="CL4" s="128" t="s">
        <v>419</v>
      </c>
    </row>
    <row r="5" spans="1:90" x14ac:dyDescent="0.25">
      <c r="A5" s="120">
        <f>364000-22000</f>
        <v>342000</v>
      </c>
      <c r="B5" s="120"/>
      <c r="C5" s="120"/>
      <c r="D5" s="120">
        <v>35000</v>
      </c>
      <c r="E5" s="120">
        <v>22000</v>
      </c>
      <c r="F5" s="120"/>
      <c r="G5" s="120"/>
      <c r="H5" s="120"/>
      <c r="I5" s="129"/>
      <c r="J5" s="120">
        <v>4000</v>
      </c>
      <c r="K5" s="120">
        <v>17000</v>
      </c>
      <c r="L5" s="120">
        <v>100000</v>
      </c>
      <c r="M5" s="120">
        <v>150000</v>
      </c>
      <c r="N5" s="120">
        <v>330000</v>
      </c>
      <c r="O5" s="120"/>
      <c r="P5" s="120"/>
      <c r="Q5" s="120"/>
      <c r="R5" s="122"/>
      <c r="S5" s="120">
        <v>10000</v>
      </c>
      <c r="T5" s="120"/>
      <c r="U5" s="120"/>
      <c r="V5" s="120"/>
      <c r="W5" s="120"/>
      <c r="X5" s="120"/>
      <c r="Y5" s="120"/>
      <c r="Z5" s="120"/>
      <c r="AA5" s="122"/>
      <c r="AB5" s="120">
        <v>50000</v>
      </c>
      <c r="AC5" s="120"/>
      <c r="AD5" s="120"/>
      <c r="AE5" s="120"/>
      <c r="AF5" s="120"/>
      <c r="AG5" s="120"/>
      <c r="AH5" s="120"/>
      <c r="AI5" s="120"/>
      <c r="AJ5" s="129"/>
      <c r="AK5" s="120">
        <v>3000</v>
      </c>
      <c r="AL5" s="120"/>
      <c r="AM5" s="120"/>
      <c r="AN5" s="120"/>
      <c r="AO5" s="120"/>
      <c r="AP5" s="120"/>
      <c r="AQ5" s="120"/>
      <c r="AR5" s="120"/>
      <c r="AS5" s="129"/>
      <c r="AT5" s="120">
        <v>19000</v>
      </c>
      <c r="AU5" s="120"/>
      <c r="AV5" s="120"/>
      <c r="AW5" s="120"/>
      <c r="AX5" s="120"/>
      <c r="AY5" s="120"/>
      <c r="AZ5" s="120"/>
      <c r="BA5" s="120"/>
      <c r="BB5" s="129"/>
      <c r="BC5" s="120">
        <v>1600</v>
      </c>
      <c r="BD5" s="120"/>
      <c r="BE5" s="120">
        <v>50000</v>
      </c>
      <c r="BF5" s="120">
        <v>300</v>
      </c>
      <c r="BG5" s="120"/>
      <c r="BH5" s="120">
        <v>3000</v>
      </c>
      <c r="BI5" s="120"/>
      <c r="BJ5" s="120"/>
      <c r="BK5" s="129"/>
      <c r="BL5" s="120"/>
      <c r="BM5" s="120"/>
      <c r="BN5" s="120"/>
      <c r="BO5" s="120">
        <v>20000</v>
      </c>
      <c r="BP5" s="120"/>
      <c r="BQ5" s="120"/>
      <c r="BR5" s="120"/>
      <c r="BS5" s="120"/>
      <c r="BT5" s="129"/>
      <c r="BU5" s="120">
        <v>13500</v>
      </c>
      <c r="BV5" s="120"/>
      <c r="BW5" s="120">
        <v>15000</v>
      </c>
      <c r="BX5" s="120">
        <v>100000</v>
      </c>
      <c r="BY5" s="120">
        <v>650000</v>
      </c>
      <c r="BZ5" s="120"/>
      <c r="CA5" s="120"/>
      <c r="CB5" s="120">
        <v>1000000</v>
      </c>
      <c r="CC5" s="122"/>
      <c r="CD5" s="120">
        <v>10000</v>
      </c>
      <c r="CE5" s="120"/>
      <c r="CF5" s="120">
        <v>300000</v>
      </c>
      <c r="CG5" s="120">
        <v>50000</v>
      </c>
      <c r="CH5" s="120">
        <v>470000</v>
      </c>
      <c r="CI5" s="120"/>
      <c r="CJ5" s="120">
        <v>35000</v>
      </c>
      <c r="CK5" s="120"/>
      <c r="CL5" s="122"/>
    </row>
    <row r="6" spans="1:90" x14ac:dyDescent="0.25">
      <c r="A6" s="120">
        <v>173750</v>
      </c>
      <c r="B6" s="120"/>
      <c r="C6" s="120"/>
      <c r="D6" s="120"/>
      <c r="E6" s="120"/>
      <c r="F6" s="120"/>
      <c r="G6" s="120"/>
      <c r="H6" s="120"/>
      <c r="I6" s="122"/>
      <c r="J6" s="120">
        <v>0</v>
      </c>
      <c r="K6" s="120"/>
      <c r="L6" s="120">
        <v>82000</v>
      </c>
      <c r="M6" s="120">
        <v>100000</v>
      </c>
      <c r="N6" s="120">
        <v>38500</v>
      </c>
      <c r="O6" s="120"/>
      <c r="P6" s="120"/>
      <c r="Q6" s="120"/>
      <c r="R6" s="122"/>
      <c r="S6" s="120">
        <v>800</v>
      </c>
      <c r="T6" s="120"/>
      <c r="U6" s="120"/>
      <c r="V6" s="120"/>
      <c r="W6" s="120"/>
      <c r="X6" s="120"/>
      <c r="Y6" s="120"/>
      <c r="Z6" s="120"/>
      <c r="AA6" s="122"/>
      <c r="AB6" s="120">
        <v>100000</v>
      </c>
      <c r="AC6" s="120"/>
      <c r="AD6" s="120"/>
      <c r="AE6" s="120"/>
      <c r="AF6" s="120"/>
      <c r="AG6" s="120"/>
      <c r="AH6" s="120"/>
      <c r="AI6" s="120"/>
      <c r="AJ6" s="122"/>
      <c r="AK6" s="120">
        <v>10000</v>
      </c>
      <c r="AL6" s="120"/>
      <c r="AM6" s="120"/>
      <c r="AN6" s="120"/>
      <c r="AO6" s="120"/>
      <c r="AP6" s="120"/>
      <c r="AQ6" s="120"/>
      <c r="AR6" s="120"/>
      <c r="AS6" s="122"/>
      <c r="AT6" s="120">
        <v>8000</v>
      </c>
      <c r="AU6" s="120"/>
      <c r="AV6" s="120"/>
      <c r="AW6" s="120"/>
      <c r="AX6" s="120"/>
      <c r="AY6" s="120"/>
      <c r="AZ6" s="120"/>
      <c r="BA6" s="120"/>
      <c r="BB6" s="122"/>
      <c r="BC6" s="120">
        <v>10000</v>
      </c>
      <c r="BD6" s="120"/>
      <c r="BE6" s="120">
        <v>58500</v>
      </c>
      <c r="BF6" s="120"/>
      <c r="BG6" s="120"/>
      <c r="BH6" s="120"/>
      <c r="BI6" s="120"/>
      <c r="BJ6" s="120"/>
      <c r="BK6" s="122"/>
      <c r="BL6" s="120"/>
      <c r="BM6" s="120"/>
      <c r="BN6" s="120"/>
      <c r="BO6" s="120"/>
      <c r="BP6" s="120"/>
      <c r="BQ6" s="120"/>
      <c r="BR6" s="120">
        <v>15000</v>
      </c>
      <c r="BS6" s="120"/>
      <c r="BT6" s="122"/>
      <c r="BU6" s="120">
        <v>10000</v>
      </c>
      <c r="BV6" s="120"/>
      <c r="BW6" s="120">
        <v>20000</v>
      </c>
      <c r="BX6" s="120">
        <v>10000</v>
      </c>
      <c r="BY6" s="120">
        <v>3000</v>
      </c>
      <c r="BZ6" s="120"/>
      <c r="CA6" s="120"/>
      <c r="CB6" s="120"/>
      <c r="CC6" s="122"/>
      <c r="CD6" s="120"/>
      <c r="CE6" s="120"/>
      <c r="CF6" s="120"/>
      <c r="CG6" s="120">
        <v>185000</v>
      </c>
      <c r="CH6" s="120">
        <v>100000</v>
      </c>
      <c r="CI6" s="120"/>
      <c r="CJ6" s="120"/>
      <c r="CK6" s="120"/>
      <c r="CL6" s="122"/>
    </row>
    <row r="7" spans="1:90" x14ac:dyDescent="0.25">
      <c r="A7" s="120">
        <v>76000</v>
      </c>
      <c r="B7" s="120"/>
      <c r="C7" s="120"/>
      <c r="D7" s="120"/>
      <c r="E7" s="120"/>
      <c r="F7" s="120"/>
      <c r="G7" s="120"/>
      <c r="H7" s="120"/>
      <c r="I7" s="122"/>
      <c r="J7" s="120">
        <v>26000</v>
      </c>
      <c r="K7" s="120"/>
      <c r="L7" s="120">
        <v>50000</v>
      </c>
      <c r="M7" s="120">
        <v>15000</v>
      </c>
      <c r="N7" s="120">
        <v>200000</v>
      </c>
      <c r="O7" s="120"/>
      <c r="P7" s="120"/>
      <c r="Q7" s="120"/>
      <c r="R7" s="122"/>
      <c r="S7" s="120">
        <v>1000</v>
      </c>
      <c r="T7" s="120"/>
      <c r="U7" s="120"/>
      <c r="V7" s="120"/>
      <c r="W7" s="120"/>
      <c r="X7" s="120"/>
      <c r="Y7" s="120"/>
      <c r="Z7" s="120"/>
      <c r="AA7" s="122"/>
      <c r="AB7" s="120"/>
      <c r="AC7" s="120"/>
      <c r="AD7" s="120"/>
      <c r="AE7" s="120"/>
      <c r="AF7" s="120"/>
      <c r="AG7" s="120"/>
      <c r="AH7" s="120"/>
      <c r="AI7" s="120"/>
      <c r="AJ7" s="122"/>
      <c r="AK7" s="120"/>
      <c r="AL7" s="120"/>
      <c r="AM7" s="120"/>
      <c r="AN7" s="120"/>
      <c r="AO7" s="120"/>
      <c r="AP7" s="120"/>
      <c r="AQ7" s="120"/>
      <c r="AR7" s="120"/>
      <c r="AS7" s="122"/>
      <c r="AT7" s="120">
        <v>1500</v>
      </c>
      <c r="AU7" s="120"/>
      <c r="AV7" s="120"/>
      <c r="AW7" s="120"/>
      <c r="AX7" s="120"/>
      <c r="AY7" s="120"/>
      <c r="AZ7" s="120"/>
      <c r="BA7" s="120"/>
      <c r="BB7" s="122"/>
      <c r="BC7" s="120">
        <v>1500</v>
      </c>
      <c r="BD7" s="120"/>
      <c r="BE7" s="120"/>
      <c r="BF7" s="120"/>
      <c r="BG7" s="120"/>
      <c r="BH7" s="120"/>
      <c r="BI7" s="120"/>
      <c r="BJ7" s="120"/>
      <c r="BK7" s="122"/>
      <c r="BL7" s="120"/>
      <c r="BM7" s="120"/>
      <c r="BN7" s="120"/>
      <c r="BO7" s="120"/>
      <c r="BP7" s="120"/>
      <c r="BQ7" s="120"/>
      <c r="BR7" s="120"/>
      <c r="BS7" s="120"/>
      <c r="BT7" s="122"/>
      <c r="BU7" s="120">
        <v>0</v>
      </c>
      <c r="BV7" s="120"/>
      <c r="BW7" s="120">
        <v>20000</v>
      </c>
      <c r="BX7" s="120">
        <v>50000</v>
      </c>
      <c r="BY7" s="120">
        <v>150000</v>
      </c>
      <c r="BZ7" s="120"/>
      <c r="CA7" s="120"/>
      <c r="CB7" s="120"/>
      <c r="CC7" s="122"/>
      <c r="CD7" s="120"/>
      <c r="CE7" s="120"/>
      <c r="CF7" s="120"/>
      <c r="CG7" s="120"/>
      <c r="CH7" s="120">
        <v>700000</v>
      </c>
      <c r="CI7" s="120"/>
      <c r="CJ7" s="120"/>
      <c r="CK7" s="120"/>
      <c r="CL7" s="122"/>
    </row>
    <row r="8" spans="1:90" x14ac:dyDescent="0.25">
      <c r="A8" s="120"/>
      <c r="B8" s="120"/>
      <c r="C8" s="120"/>
      <c r="D8" s="120"/>
      <c r="E8" s="120"/>
      <c r="F8" s="120"/>
      <c r="G8" s="120"/>
      <c r="H8" s="120"/>
      <c r="I8" s="122"/>
      <c r="J8" s="120">
        <v>12000</v>
      </c>
      <c r="K8" s="120"/>
      <c r="L8" s="120">
        <v>170000</v>
      </c>
      <c r="M8" s="120">
        <v>30000</v>
      </c>
      <c r="N8" s="120"/>
      <c r="O8" s="120"/>
      <c r="P8" s="120"/>
      <c r="Q8" s="120"/>
      <c r="R8" s="122"/>
      <c r="S8" s="120"/>
      <c r="T8" s="120"/>
      <c r="U8" s="120"/>
      <c r="V8" s="120"/>
      <c r="W8" s="120"/>
      <c r="X8" s="120"/>
      <c r="Y8" s="120"/>
      <c r="Z8" s="120"/>
      <c r="AA8" s="122"/>
      <c r="AB8" s="120"/>
      <c r="AC8" s="120"/>
      <c r="AD8" s="120"/>
      <c r="AE8" s="120"/>
      <c r="AF8" s="120"/>
      <c r="AG8" s="120"/>
      <c r="AH8" s="120"/>
      <c r="AI8" s="120"/>
      <c r="AJ8" s="122"/>
      <c r="AK8" s="120"/>
      <c r="AL8" s="120"/>
      <c r="AM8" s="120"/>
      <c r="AN8" s="120"/>
      <c r="AO8" s="120"/>
      <c r="AP8" s="120"/>
      <c r="AQ8" s="120"/>
      <c r="AR8" s="120"/>
      <c r="AS8" s="122"/>
      <c r="AT8" s="120">
        <v>10000</v>
      </c>
      <c r="AU8" s="120"/>
      <c r="AV8" s="120"/>
      <c r="AW8" s="120"/>
      <c r="AX8" s="120"/>
      <c r="AY8" s="120"/>
      <c r="AZ8" s="120"/>
      <c r="BA8" s="120"/>
      <c r="BB8" s="122"/>
      <c r="BC8" s="120">
        <v>3000</v>
      </c>
      <c r="BD8" s="120"/>
      <c r="BE8" s="120"/>
      <c r="BF8" s="120"/>
      <c r="BG8" s="120"/>
      <c r="BH8" s="120"/>
      <c r="BI8" s="120"/>
      <c r="BJ8" s="120"/>
      <c r="BK8" s="122"/>
      <c r="BL8" s="120"/>
      <c r="BM8" s="120"/>
      <c r="BN8" s="120"/>
      <c r="BO8" s="120"/>
      <c r="BP8" s="120"/>
      <c r="BQ8" s="120"/>
      <c r="BR8" s="120"/>
      <c r="BS8" s="120"/>
      <c r="BT8" s="122"/>
      <c r="BU8" s="120">
        <v>0</v>
      </c>
      <c r="BV8" s="120"/>
      <c r="BW8" s="120">
        <v>10000</v>
      </c>
      <c r="BX8" s="120">
        <v>42000</v>
      </c>
      <c r="BY8" s="120">
        <v>300000</v>
      </c>
      <c r="BZ8" s="120"/>
      <c r="CA8" s="120"/>
      <c r="CB8" s="120"/>
      <c r="CC8" s="122"/>
      <c r="CD8" s="120"/>
      <c r="CE8" s="120"/>
      <c r="CF8" s="120"/>
      <c r="CG8" s="120"/>
      <c r="CH8" s="120"/>
      <c r="CI8" s="120"/>
      <c r="CJ8" s="120"/>
      <c r="CK8" s="120"/>
      <c r="CL8" s="122"/>
    </row>
    <row r="9" spans="1:90" x14ac:dyDescent="0.25">
      <c r="A9" s="120"/>
      <c r="B9" s="120"/>
      <c r="C9" s="120"/>
      <c r="D9" s="120"/>
      <c r="E9" s="120"/>
      <c r="F9" s="120"/>
      <c r="G9" s="120"/>
      <c r="H9" s="120"/>
      <c r="I9" s="122"/>
      <c r="J9" s="120">
        <v>27000</v>
      </c>
      <c r="K9" s="120"/>
      <c r="L9" s="120">
        <v>10000</v>
      </c>
      <c r="M9" s="120">
        <v>20000</v>
      </c>
      <c r="N9" s="120"/>
      <c r="O9" s="120"/>
      <c r="P9" s="120"/>
      <c r="Q9" s="120"/>
      <c r="R9" s="122"/>
      <c r="S9" s="120"/>
      <c r="T9" s="120"/>
      <c r="U9" s="120"/>
      <c r="V9" s="120"/>
      <c r="W9" s="120"/>
      <c r="X9" s="120"/>
      <c r="Y9" s="120"/>
      <c r="Z9" s="120"/>
      <c r="AA9" s="122"/>
      <c r="AB9" s="120"/>
      <c r="AC9" s="120"/>
      <c r="AD9" s="120"/>
      <c r="AE9" s="120"/>
      <c r="AF9" s="120"/>
      <c r="AG9" s="120"/>
      <c r="AH9" s="120"/>
      <c r="AI9" s="120"/>
      <c r="AJ9" s="122"/>
      <c r="AK9" s="120"/>
      <c r="AL9" s="120"/>
      <c r="AM9" s="120"/>
      <c r="AN9" s="120"/>
      <c r="AO9" s="120"/>
      <c r="AP9" s="120"/>
      <c r="AQ9" s="120"/>
      <c r="AR9" s="120"/>
      <c r="AS9" s="122"/>
      <c r="AT9" s="120">
        <v>100000</v>
      </c>
      <c r="AU9" s="120"/>
      <c r="AV9" s="120"/>
      <c r="AW9" s="120"/>
      <c r="AX9" s="120"/>
      <c r="AY9" s="120"/>
      <c r="AZ9" s="120"/>
      <c r="BA9" s="120"/>
      <c r="BB9" s="122"/>
      <c r="BC9" s="120">
        <v>16000</v>
      </c>
      <c r="BD9" s="120"/>
      <c r="BE9" s="120"/>
      <c r="BF9" s="120"/>
      <c r="BG9" s="120"/>
      <c r="BH9" s="120"/>
      <c r="BI9" s="120"/>
      <c r="BJ9" s="120"/>
      <c r="BK9" s="122"/>
      <c r="BL9" s="120"/>
      <c r="BM9" s="120"/>
      <c r="BN9" s="120"/>
      <c r="BO9" s="120"/>
      <c r="BP9" s="120"/>
      <c r="BQ9" s="120"/>
      <c r="BR9" s="120"/>
      <c r="BS9" s="120"/>
      <c r="BT9" s="122"/>
      <c r="BU9" s="120">
        <v>0</v>
      </c>
      <c r="BV9" s="120"/>
      <c r="BW9" s="120">
        <v>150000</v>
      </c>
      <c r="BX9" s="120">
        <v>30000</v>
      </c>
      <c r="BY9" s="120">
        <v>436500</v>
      </c>
      <c r="BZ9" s="120"/>
      <c r="CA9" s="120"/>
      <c r="CB9" s="120"/>
      <c r="CC9" s="122"/>
      <c r="CD9" s="120"/>
      <c r="CE9" s="120"/>
      <c r="CF9" s="120"/>
      <c r="CG9" s="120"/>
      <c r="CH9" s="120"/>
      <c r="CI9" s="120"/>
      <c r="CJ9" s="120"/>
      <c r="CK9" s="120"/>
      <c r="CL9" s="122"/>
    </row>
    <row r="10" spans="1:90" x14ac:dyDescent="0.25">
      <c r="A10" s="120"/>
      <c r="B10" s="120"/>
      <c r="C10" s="120"/>
      <c r="D10" s="120"/>
      <c r="E10" s="120"/>
      <c r="F10" s="120"/>
      <c r="G10" s="120"/>
      <c r="H10" s="120"/>
      <c r="I10" s="122"/>
      <c r="J10" s="120">
        <v>95000</v>
      </c>
      <c r="K10" s="120"/>
      <c r="L10" s="120">
        <v>7500</v>
      </c>
      <c r="M10" s="120">
        <v>30000</v>
      </c>
      <c r="N10" s="120"/>
      <c r="O10" s="120"/>
      <c r="P10" s="120"/>
      <c r="Q10" s="120"/>
      <c r="R10" s="122"/>
      <c r="S10" s="120"/>
      <c r="T10" s="120"/>
      <c r="U10" s="120"/>
      <c r="V10" s="120"/>
      <c r="W10" s="120"/>
      <c r="X10" s="120"/>
      <c r="Y10" s="120"/>
      <c r="Z10" s="120"/>
      <c r="AA10" s="122"/>
      <c r="AB10" s="120"/>
      <c r="AC10" s="120"/>
      <c r="AD10" s="120"/>
      <c r="AE10" s="120"/>
      <c r="AF10" s="120"/>
      <c r="AG10" s="120"/>
      <c r="AH10" s="120"/>
      <c r="AI10" s="120"/>
      <c r="AJ10" s="122"/>
      <c r="AK10" s="120"/>
      <c r="AL10" s="120"/>
      <c r="AM10" s="120"/>
      <c r="AN10" s="120"/>
      <c r="AO10" s="120"/>
      <c r="AP10" s="120"/>
      <c r="AQ10" s="120"/>
      <c r="AR10" s="120"/>
      <c r="AS10" s="122"/>
      <c r="AT10" s="120">
        <v>100000</v>
      </c>
      <c r="AU10" s="120"/>
      <c r="AV10" s="120"/>
      <c r="AW10" s="120"/>
      <c r="AX10" s="120"/>
      <c r="AY10" s="120"/>
      <c r="AZ10" s="120"/>
      <c r="BA10" s="120"/>
      <c r="BB10" s="122"/>
      <c r="BC10" s="120">
        <v>5000</v>
      </c>
      <c r="BD10" s="120"/>
      <c r="BE10" s="120"/>
      <c r="BF10" s="120"/>
      <c r="BG10" s="120"/>
      <c r="BH10" s="120"/>
      <c r="BI10" s="120"/>
      <c r="BJ10" s="120"/>
      <c r="BK10" s="122"/>
      <c r="BL10" s="120"/>
      <c r="BM10" s="120"/>
      <c r="BN10" s="120"/>
      <c r="BO10" s="120"/>
      <c r="BP10" s="120"/>
      <c r="BQ10" s="120"/>
      <c r="BR10" s="120"/>
      <c r="BS10" s="120"/>
      <c r="BT10" s="122"/>
      <c r="BU10" s="120">
        <v>5000</v>
      </c>
      <c r="BV10" s="120"/>
      <c r="BW10" s="120">
        <v>100000</v>
      </c>
      <c r="BX10" s="120">
        <v>100000</v>
      </c>
      <c r="BY10" s="120"/>
      <c r="BZ10" s="120"/>
      <c r="CA10" s="120"/>
      <c r="CB10" s="120"/>
      <c r="CC10" s="122"/>
      <c r="CD10" s="120"/>
      <c r="CE10" s="120"/>
      <c r="CF10" s="120"/>
      <c r="CG10" s="120"/>
      <c r="CH10" s="120"/>
      <c r="CI10" s="120"/>
      <c r="CJ10" s="120"/>
      <c r="CK10" s="120"/>
      <c r="CL10" s="122"/>
    </row>
    <row r="11" spans="1:90" x14ac:dyDescent="0.25">
      <c r="A11" s="120"/>
      <c r="B11" s="120"/>
      <c r="C11" s="120"/>
      <c r="D11" s="120"/>
      <c r="E11" s="120"/>
      <c r="F11" s="120"/>
      <c r="G11" s="120"/>
      <c r="H11" s="120"/>
      <c r="I11" s="122"/>
      <c r="J11" s="120">
        <v>10000</v>
      </c>
      <c r="K11" s="120"/>
      <c r="L11" s="120">
        <v>6000</v>
      </c>
      <c r="M11" s="120">
        <v>10000</v>
      </c>
      <c r="N11" s="120"/>
      <c r="O11" s="120"/>
      <c r="P11" s="120"/>
      <c r="Q11" s="120"/>
      <c r="R11" s="122"/>
      <c r="S11" s="120"/>
      <c r="T11" s="120"/>
      <c r="U11" s="120"/>
      <c r="V11" s="120"/>
      <c r="W11" s="120"/>
      <c r="X11" s="120"/>
      <c r="Y11" s="120"/>
      <c r="Z11" s="120"/>
      <c r="AA11" s="122"/>
      <c r="AB11" s="120"/>
      <c r="AC11" s="120"/>
      <c r="AD11" s="120"/>
      <c r="AE11" s="120"/>
      <c r="AF11" s="120"/>
      <c r="AG11" s="120"/>
      <c r="AH11" s="120"/>
      <c r="AI11" s="120"/>
      <c r="AJ11" s="122"/>
      <c r="AK11" s="120"/>
      <c r="AL11" s="120"/>
      <c r="AM11" s="120"/>
      <c r="AN11" s="120"/>
      <c r="AO11" s="120"/>
      <c r="AP11" s="120"/>
      <c r="AQ11" s="120"/>
      <c r="AR11" s="120"/>
      <c r="AS11" s="122"/>
      <c r="AT11" s="120"/>
      <c r="AU11" s="120"/>
      <c r="AV11" s="120"/>
      <c r="AW11" s="120"/>
      <c r="AX11" s="120"/>
      <c r="AY11" s="120"/>
      <c r="AZ11" s="120"/>
      <c r="BA11" s="120"/>
      <c r="BB11" s="122"/>
      <c r="BC11" s="120">
        <v>5000</v>
      </c>
      <c r="BD11" s="120"/>
      <c r="BE11" s="120"/>
      <c r="BF11" s="120"/>
      <c r="BG11" s="120"/>
      <c r="BH11" s="120"/>
      <c r="BI11" s="120"/>
      <c r="BJ11" s="120"/>
      <c r="BK11" s="122"/>
      <c r="BL11" s="120"/>
      <c r="BM11" s="120"/>
      <c r="BN11" s="120"/>
      <c r="BO11" s="120"/>
      <c r="BP11" s="120"/>
      <c r="BQ11" s="120"/>
      <c r="BR11" s="120"/>
      <c r="BS11" s="120"/>
      <c r="BT11" s="122"/>
      <c r="BU11" s="120">
        <v>1950</v>
      </c>
      <c r="BV11" s="120"/>
      <c r="BW11" s="120"/>
      <c r="BX11" s="120">
        <v>20000</v>
      </c>
      <c r="BY11" s="120"/>
      <c r="BZ11" s="120"/>
      <c r="CA11" s="120"/>
      <c r="CB11" s="120"/>
      <c r="CC11" s="122"/>
      <c r="CD11" s="120"/>
      <c r="CE11" s="120"/>
      <c r="CF11" s="120"/>
      <c r="CG11" s="120"/>
      <c r="CH11" s="120"/>
      <c r="CI11" s="120"/>
      <c r="CJ11" s="120"/>
      <c r="CK11" s="120"/>
      <c r="CL11" s="122"/>
    </row>
    <row r="12" spans="1:90" x14ac:dyDescent="0.25">
      <c r="A12" s="120"/>
      <c r="B12" s="120"/>
      <c r="C12" s="120"/>
      <c r="D12" s="120"/>
      <c r="E12" s="120"/>
      <c r="F12" s="120"/>
      <c r="G12" s="120"/>
      <c r="H12" s="120"/>
      <c r="I12" s="122"/>
      <c r="J12" s="120">
        <v>0</v>
      </c>
      <c r="K12" s="120"/>
      <c r="L12" s="120">
        <v>20000</v>
      </c>
      <c r="M12" s="120"/>
      <c r="N12" s="120"/>
      <c r="O12" s="120"/>
      <c r="P12" s="120"/>
      <c r="Q12" s="120"/>
      <c r="R12" s="122"/>
      <c r="S12" s="120"/>
      <c r="T12" s="120"/>
      <c r="U12" s="120"/>
      <c r="V12" s="120"/>
      <c r="W12" s="120"/>
      <c r="X12" s="120"/>
      <c r="Y12" s="120"/>
      <c r="Z12" s="120"/>
      <c r="AA12" s="122"/>
      <c r="AB12" s="120"/>
      <c r="AC12" s="120"/>
      <c r="AD12" s="120"/>
      <c r="AE12" s="120"/>
      <c r="AF12" s="120"/>
      <c r="AG12" s="120"/>
      <c r="AH12" s="120"/>
      <c r="AI12" s="120"/>
      <c r="AJ12" s="122"/>
      <c r="AK12" s="120"/>
      <c r="AL12" s="120"/>
      <c r="AM12" s="120"/>
      <c r="AN12" s="120"/>
      <c r="AO12" s="120"/>
      <c r="AP12" s="120"/>
      <c r="AQ12" s="120"/>
      <c r="AR12" s="120"/>
      <c r="AS12" s="122"/>
      <c r="AT12" s="120"/>
      <c r="AU12" s="120"/>
      <c r="AV12" s="120"/>
      <c r="AW12" s="120"/>
      <c r="AX12" s="120"/>
      <c r="AY12" s="120"/>
      <c r="AZ12" s="120"/>
      <c r="BA12" s="120"/>
      <c r="BB12" s="122"/>
      <c r="BC12" s="120">
        <v>27000</v>
      </c>
      <c r="BD12" s="120"/>
      <c r="BE12" s="120"/>
      <c r="BF12" s="120"/>
      <c r="BG12" s="120"/>
      <c r="BH12" s="120"/>
      <c r="BI12" s="120"/>
      <c r="BJ12" s="120"/>
      <c r="BK12" s="122"/>
      <c r="BL12" s="120"/>
      <c r="BM12" s="120"/>
      <c r="BN12" s="120"/>
      <c r="BO12" s="120"/>
      <c r="BP12" s="120"/>
      <c r="BQ12" s="120"/>
      <c r="BR12" s="120"/>
      <c r="BS12" s="120"/>
      <c r="BT12" s="122"/>
      <c r="BU12" s="120">
        <v>13500</v>
      </c>
      <c r="BV12" s="120"/>
      <c r="BW12" s="120"/>
      <c r="BX12" s="120">
        <v>2700</v>
      </c>
      <c r="BY12" s="120"/>
      <c r="BZ12" s="120"/>
      <c r="CA12" s="120"/>
      <c r="CB12" s="120"/>
      <c r="CC12" s="122"/>
      <c r="CD12" s="120"/>
      <c r="CE12" s="120"/>
      <c r="CF12" s="120"/>
      <c r="CG12" s="120"/>
      <c r="CH12" s="120"/>
      <c r="CI12" s="120"/>
      <c r="CJ12" s="120"/>
      <c r="CK12" s="120"/>
      <c r="CL12" s="122"/>
    </row>
    <row r="13" spans="1:90" x14ac:dyDescent="0.25">
      <c r="A13" s="120"/>
      <c r="B13" s="120"/>
      <c r="C13" s="120"/>
      <c r="D13" s="120"/>
      <c r="E13" s="120"/>
      <c r="F13" s="120"/>
      <c r="G13" s="120"/>
      <c r="H13" s="120"/>
      <c r="I13" s="122"/>
      <c r="J13" s="120">
        <v>0</v>
      </c>
      <c r="K13" s="120"/>
      <c r="L13" s="120">
        <v>200000</v>
      </c>
      <c r="M13" s="120"/>
      <c r="N13" s="120"/>
      <c r="O13" s="120"/>
      <c r="P13" s="120"/>
      <c r="Q13" s="120"/>
      <c r="R13" s="122"/>
      <c r="S13" s="120"/>
      <c r="T13" s="120"/>
      <c r="U13" s="120"/>
      <c r="V13" s="120"/>
      <c r="W13" s="120"/>
      <c r="X13" s="120"/>
      <c r="Y13" s="120"/>
      <c r="Z13" s="120"/>
      <c r="AA13" s="122"/>
      <c r="AB13" s="120"/>
      <c r="AC13" s="120"/>
      <c r="AD13" s="120"/>
      <c r="AE13" s="120"/>
      <c r="AF13" s="120"/>
      <c r="AG13" s="120"/>
      <c r="AH13" s="120"/>
      <c r="AI13" s="120"/>
      <c r="AJ13" s="122"/>
      <c r="AK13" s="120"/>
      <c r="AL13" s="120"/>
      <c r="AM13" s="120"/>
      <c r="AN13" s="120"/>
      <c r="AO13" s="120"/>
      <c r="AP13" s="120"/>
      <c r="AQ13" s="120"/>
      <c r="AR13" s="120"/>
      <c r="AS13" s="122"/>
      <c r="AT13" s="120"/>
      <c r="AU13" s="120"/>
      <c r="AV13" s="120"/>
      <c r="AW13" s="120"/>
      <c r="AX13" s="120"/>
      <c r="AY13" s="120"/>
      <c r="AZ13" s="120"/>
      <c r="BA13" s="120"/>
      <c r="BB13" s="122"/>
      <c r="BC13" s="120">
        <v>2000</v>
      </c>
      <c r="BD13" s="120"/>
      <c r="BE13" s="120"/>
      <c r="BF13" s="120"/>
      <c r="BG13" s="120"/>
      <c r="BH13" s="120"/>
      <c r="BI13" s="120"/>
      <c r="BJ13" s="120"/>
      <c r="BK13" s="122"/>
      <c r="BL13" s="120"/>
      <c r="BM13" s="120"/>
      <c r="BN13" s="120"/>
      <c r="BO13" s="120"/>
      <c r="BP13" s="120"/>
      <c r="BQ13" s="120"/>
      <c r="BR13" s="120"/>
      <c r="BS13" s="120"/>
      <c r="BT13" s="122"/>
      <c r="BU13" s="120">
        <v>5200</v>
      </c>
      <c r="BV13" s="120"/>
      <c r="BW13" s="120"/>
      <c r="BX13" s="120"/>
      <c r="BY13" s="120"/>
      <c r="BZ13" s="120"/>
      <c r="CA13" s="120"/>
      <c r="CB13" s="120"/>
      <c r="CC13" s="122"/>
      <c r="CD13" s="120"/>
      <c r="CE13" s="120"/>
      <c r="CF13" s="120"/>
      <c r="CG13" s="120"/>
      <c r="CH13" s="120"/>
      <c r="CI13" s="120"/>
      <c r="CJ13" s="120"/>
      <c r="CK13" s="120"/>
      <c r="CL13" s="122"/>
    </row>
    <row r="14" spans="1:90" x14ac:dyDescent="0.25">
      <c r="A14" s="120"/>
      <c r="B14" s="120"/>
      <c r="C14" s="120"/>
      <c r="D14" s="120"/>
      <c r="E14" s="120"/>
      <c r="F14" s="120"/>
      <c r="G14" s="120"/>
      <c r="H14" s="120"/>
      <c r="I14" s="122"/>
      <c r="J14" s="120">
        <v>5000</v>
      </c>
      <c r="K14" s="120"/>
      <c r="L14" s="120">
        <v>10000</v>
      </c>
      <c r="M14" s="120"/>
      <c r="N14" s="120"/>
      <c r="O14" s="120"/>
      <c r="P14" s="120"/>
      <c r="Q14" s="120"/>
      <c r="R14" s="122"/>
      <c r="S14" s="120"/>
      <c r="T14" s="120"/>
      <c r="U14" s="120"/>
      <c r="V14" s="120"/>
      <c r="W14" s="120"/>
      <c r="X14" s="120"/>
      <c r="Y14" s="120"/>
      <c r="Z14" s="120"/>
      <c r="AA14" s="122"/>
      <c r="AB14" s="120"/>
      <c r="AC14" s="120"/>
      <c r="AD14" s="120"/>
      <c r="AE14" s="120"/>
      <c r="AF14" s="120"/>
      <c r="AG14" s="120"/>
      <c r="AH14" s="120"/>
      <c r="AI14" s="120"/>
      <c r="AJ14" s="122"/>
      <c r="AK14" s="120"/>
      <c r="AL14" s="120"/>
      <c r="AM14" s="120"/>
      <c r="AN14" s="120"/>
      <c r="AO14" s="120"/>
      <c r="AP14" s="120"/>
      <c r="AQ14" s="120"/>
      <c r="AR14" s="120"/>
      <c r="AS14" s="122"/>
      <c r="AT14" s="120"/>
      <c r="AU14" s="120"/>
      <c r="AV14" s="120"/>
      <c r="AW14" s="120"/>
      <c r="AX14" s="120"/>
      <c r="AY14" s="120"/>
      <c r="AZ14" s="120"/>
      <c r="BA14" s="120"/>
      <c r="BB14" s="122"/>
      <c r="BC14" s="120">
        <v>1000</v>
      </c>
      <c r="BD14" s="120"/>
      <c r="BE14" s="120"/>
      <c r="BF14" s="120"/>
      <c r="BG14" s="120"/>
      <c r="BH14" s="120"/>
      <c r="BI14" s="120"/>
      <c r="BJ14" s="120"/>
      <c r="BK14" s="122"/>
      <c r="BL14" s="120"/>
      <c r="BM14" s="120"/>
      <c r="BN14" s="120"/>
      <c r="BO14" s="120"/>
      <c r="BP14" s="120"/>
      <c r="BQ14" s="120"/>
      <c r="BR14" s="120"/>
      <c r="BS14" s="120"/>
      <c r="BT14" s="122"/>
      <c r="BU14" s="120"/>
      <c r="BV14" s="120"/>
      <c r="BW14" s="120"/>
      <c r="BX14" s="120"/>
      <c r="BY14" s="120"/>
      <c r="BZ14" s="120"/>
      <c r="CA14" s="120"/>
      <c r="CB14" s="120"/>
      <c r="CC14" s="122"/>
      <c r="CD14" s="120"/>
      <c r="CE14" s="120"/>
      <c r="CF14" s="120"/>
      <c r="CG14" s="120"/>
      <c r="CH14" s="120"/>
      <c r="CI14" s="120"/>
      <c r="CJ14" s="120"/>
      <c r="CK14" s="120"/>
      <c r="CL14" s="122"/>
    </row>
    <row r="15" spans="1:90" x14ac:dyDescent="0.25">
      <c r="A15" s="120"/>
      <c r="B15" s="120"/>
      <c r="C15" s="120"/>
      <c r="D15" s="120"/>
      <c r="E15" s="120"/>
      <c r="F15" s="120"/>
      <c r="G15" s="120"/>
      <c r="H15" s="120"/>
      <c r="I15" s="122"/>
      <c r="J15" s="120">
        <v>0</v>
      </c>
      <c r="K15" s="120"/>
      <c r="L15" s="120">
        <v>20000</v>
      </c>
      <c r="M15" s="120"/>
      <c r="N15" s="120"/>
      <c r="O15" s="120"/>
      <c r="P15" s="120"/>
      <c r="Q15" s="120"/>
      <c r="R15" s="122"/>
      <c r="S15" s="120"/>
      <c r="T15" s="120"/>
      <c r="U15" s="120"/>
      <c r="V15" s="120"/>
      <c r="W15" s="120"/>
      <c r="X15" s="120"/>
      <c r="Y15" s="120"/>
      <c r="Z15" s="120"/>
      <c r="AA15" s="122"/>
      <c r="AB15" s="120"/>
      <c r="AC15" s="120"/>
      <c r="AD15" s="120"/>
      <c r="AE15" s="120"/>
      <c r="AF15" s="120"/>
      <c r="AG15" s="120"/>
      <c r="AH15" s="120"/>
      <c r="AI15" s="120"/>
      <c r="AJ15" s="122"/>
      <c r="AK15" s="120"/>
      <c r="AL15" s="120"/>
      <c r="AM15" s="120"/>
      <c r="AN15" s="120"/>
      <c r="AO15" s="120"/>
      <c r="AP15" s="120"/>
      <c r="AQ15" s="120"/>
      <c r="AR15" s="120"/>
      <c r="AS15" s="122"/>
      <c r="AT15" s="120"/>
      <c r="AU15" s="120"/>
      <c r="AV15" s="120"/>
      <c r="AW15" s="120"/>
      <c r="AX15" s="120"/>
      <c r="AY15" s="120"/>
      <c r="AZ15" s="120"/>
      <c r="BA15" s="120"/>
      <c r="BB15" s="122"/>
      <c r="BC15" s="120">
        <v>13000</v>
      </c>
      <c r="BD15" s="120"/>
      <c r="BE15" s="120"/>
      <c r="BF15" s="120"/>
      <c r="BG15" s="120"/>
      <c r="BH15" s="120"/>
      <c r="BI15" s="120"/>
      <c r="BJ15" s="120"/>
      <c r="BK15" s="122"/>
      <c r="BL15" s="120"/>
      <c r="BM15" s="120"/>
      <c r="BN15" s="120"/>
      <c r="BO15" s="120"/>
      <c r="BP15" s="120"/>
      <c r="BQ15" s="120"/>
      <c r="BR15" s="120"/>
      <c r="BS15" s="120"/>
      <c r="BT15" s="122"/>
      <c r="BU15" s="120"/>
      <c r="BV15" s="120"/>
      <c r="BW15" s="120"/>
      <c r="BX15" s="120"/>
      <c r="BY15" s="120"/>
      <c r="BZ15" s="120"/>
      <c r="CA15" s="120"/>
      <c r="CB15" s="120"/>
      <c r="CC15" s="122"/>
      <c r="CD15" s="120"/>
      <c r="CE15" s="120"/>
      <c r="CF15" s="120"/>
      <c r="CG15" s="120"/>
      <c r="CH15" s="120"/>
      <c r="CI15" s="120"/>
      <c r="CJ15" s="120"/>
      <c r="CK15" s="120"/>
      <c r="CL15" s="122"/>
    </row>
    <row r="16" spans="1:90" x14ac:dyDescent="0.25">
      <c r="A16" s="120"/>
      <c r="B16" s="120"/>
      <c r="C16" s="120"/>
      <c r="D16" s="120"/>
      <c r="E16" s="120"/>
      <c r="F16" s="120"/>
      <c r="G16" s="120"/>
      <c r="H16" s="120"/>
      <c r="I16" s="122"/>
      <c r="J16" s="120">
        <v>8500</v>
      </c>
      <c r="K16" s="120"/>
      <c r="L16" s="120"/>
      <c r="M16" s="120"/>
      <c r="N16" s="120"/>
      <c r="O16" s="120"/>
      <c r="P16" s="120"/>
      <c r="Q16" s="120"/>
      <c r="R16" s="122"/>
      <c r="S16" s="120"/>
      <c r="T16" s="120"/>
      <c r="U16" s="120"/>
      <c r="V16" s="120"/>
      <c r="W16" s="120"/>
      <c r="X16" s="120"/>
      <c r="Y16" s="120"/>
      <c r="Z16" s="120"/>
      <c r="AA16" s="122"/>
      <c r="AB16" s="120"/>
      <c r="AC16" s="120"/>
      <c r="AD16" s="120"/>
      <c r="AE16" s="120"/>
      <c r="AF16" s="120"/>
      <c r="AG16" s="120"/>
      <c r="AH16" s="120"/>
      <c r="AI16" s="120"/>
      <c r="AJ16" s="122"/>
      <c r="AK16" s="120"/>
      <c r="AL16" s="120"/>
      <c r="AM16" s="120"/>
      <c r="AN16" s="120"/>
      <c r="AO16" s="120"/>
      <c r="AP16" s="120"/>
      <c r="AQ16" s="120"/>
      <c r="AR16" s="120"/>
      <c r="AS16" s="122"/>
      <c r="AT16" s="120"/>
      <c r="AU16" s="120"/>
      <c r="AV16" s="120"/>
      <c r="AW16" s="120"/>
      <c r="AX16" s="120"/>
      <c r="AY16" s="120"/>
      <c r="AZ16" s="120"/>
      <c r="BA16" s="120"/>
      <c r="BB16" s="122"/>
      <c r="BC16" s="120">
        <v>50000</v>
      </c>
      <c r="BD16" s="120"/>
      <c r="BE16" s="120"/>
      <c r="BF16" s="120"/>
      <c r="BG16" s="120"/>
      <c r="BH16" s="120"/>
      <c r="BI16" s="120"/>
      <c r="BJ16" s="120"/>
      <c r="BK16" s="122"/>
      <c r="BL16" s="120"/>
      <c r="BM16" s="120"/>
      <c r="BN16" s="120"/>
      <c r="BO16" s="120"/>
      <c r="BP16" s="120"/>
      <c r="BQ16" s="120"/>
      <c r="BR16" s="120"/>
      <c r="BS16" s="120"/>
      <c r="BT16" s="122"/>
      <c r="BU16" s="120"/>
      <c r="BV16" s="120"/>
      <c r="BW16" s="120"/>
      <c r="BX16" s="120"/>
      <c r="BY16" s="120"/>
      <c r="BZ16" s="120"/>
      <c r="CA16" s="120"/>
      <c r="CB16" s="120"/>
      <c r="CC16" s="122"/>
      <c r="CD16" s="120"/>
      <c r="CE16" s="120"/>
      <c r="CF16" s="120"/>
      <c r="CG16" s="120"/>
      <c r="CH16" s="120"/>
      <c r="CI16" s="120"/>
      <c r="CJ16" s="120"/>
      <c r="CK16" s="120"/>
      <c r="CL16" s="122"/>
    </row>
    <row r="17" spans="1:90" x14ac:dyDescent="0.25">
      <c r="A17" s="120"/>
      <c r="B17" s="120"/>
      <c r="C17" s="120"/>
      <c r="D17" s="120"/>
      <c r="E17" s="120"/>
      <c r="F17" s="120"/>
      <c r="G17" s="120"/>
      <c r="H17" s="120"/>
      <c r="I17" s="122"/>
      <c r="J17" s="120">
        <v>0</v>
      </c>
      <c r="K17" s="120"/>
      <c r="L17" s="120"/>
      <c r="M17" s="120"/>
      <c r="N17" s="120"/>
      <c r="O17" s="120"/>
      <c r="P17" s="120"/>
      <c r="Q17" s="120"/>
      <c r="R17" s="122"/>
      <c r="S17" s="120"/>
      <c r="T17" s="120"/>
      <c r="U17" s="120"/>
      <c r="V17" s="120"/>
      <c r="W17" s="120"/>
      <c r="X17" s="120"/>
      <c r="Y17" s="120"/>
      <c r="Z17" s="120"/>
      <c r="AA17" s="122"/>
      <c r="AB17" s="120"/>
      <c r="AC17" s="120"/>
      <c r="AD17" s="120"/>
      <c r="AE17" s="120"/>
      <c r="AF17" s="120"/>
      <c r="AG17" s="120"/>
      <c r="AH17" s="120"/>
      <c r="AI17" s="120"/>
      <c r="AJ17" s="122"/>
      <c r="AK17" s="120"/>
      <c r="AL17" s="120"/>
      <c r="AM17" s="120"/>
      <c r="AN17" s="120"/>
      <c r="AO17" s="120"/>
      <c r="AP17" s="120"/>
      <c r="AQ17" s="120"/>
      <c r="AR17" s="120"/>
      <c r="AS17" s="122"/>
      <c r="AT17" s="120"/>
      <c r="AU17" s="120"/>
      <c r="AV17" s="120"/>
      <c r="AW17" s="120"/>
      <c r="AX17" s="120"/>
      <c r="AY17" s="120"/>
      <c r="AZ17" s="120"/>
      <c r="BA17" s="120"/>
      <c r="BB17" s="122"/>
      <c r="BC17" s="120">
        <v>10000</v>
      </c>
      <c r="BD17" s="120"/>
      <c r="BE17" s="120"/>
      <c r="BF17" s="120"/>
      <c r="BG17" s="120"/>
      <c r="BH17" s="120"/>
      <c r="BI17" s="120"/>
      <c r="BJ17" s="120"/>
      <c r="BK17" s="122"/>
      <c r="BL17" s="120"/>
      <c r="BM17" s="120"/>
      <c r="BN17" s="120"/>
      <c r="BO17" s="120"/>
      <c r="BP17" s="120"/>
      <c r="BQ17" s="120"/>
      <c r="BR17" s="120"/>
      <c r="BS17" s="120"/>
      <c r="BT17" s="122"/>
      <c r="BU17" s="120"/>
      <c r="BV17" s="120"/>
      <c r="BW17" s="120"/>
      <c r="BX17" s="120"/>
      <c r="BY17" s="120"/>
      <c r="BZ17" s="120"/>
      <c r="CA17" s="120"/>
      <c r="CB17" s="120"/>
      <c r="CC17" s="122"/>
      <c r="CD17" s="120"/>
      <c r="CE17" s="120"/>
      <c r="CF17" s="120"/>
      <c r="CG17" s="120"/>
      <c r="CH17" s="120"/>
      <c r="CI17" s="120"/>
      <c r="CJ17" s="120"/>
      <c r="CK17" s="120"/>
      <c r="CL17" s="122"/>
    </row>
    <row r="18" spans="1:90" x14ac:dyDescent="0.25">
      <c r="A18" s="120"/>
      <c r="B18" s="120"/>
      <c r="C18" s="120"/>
      <c r="D18" s="120"/>
      <c r="E18" s="120"/>
      <c r="F18" s="120"/>
      <c r="G18" s="120"/>
      <c r="H18" s="120"/>
      <c r="I18" s="122"/>
      <c r="J18" s="120">
        <v>3300</v>
      </c>
      <c r="K18" s="120"/>
      <c r="L18" s="120"/>
      <c r="M18" s="120"/>
      <c r="N18" s="120"/>
      <c r="O18" s="120"/>
      <c r="P18" s="120"/>
      <c r="Q18" s="120"/>
      <c r="R18" s="122"/>
      <c r="S18" s="120"/>
      <c r="T18" s="120"/>
      <c r="U18" s="120"/>
      <c r="V18" s="120"/>
      <c r="W18" s="120"/>
      <c r="X18" s="120"/>
      <c r="Y18" s="120"/>
      <c r="Z18" s="120"/>
      <c r="AA18" s="122"/>
      <c r="AB18" s="120"/>
      <c r="AC18" s="120"/>
      <c r="AD18" s="120"/>
      <c r="AE18" s="120"/>
      <c r="AF18" s="120"/>
      <c r="AG18" s="120"/>
      <c r="AH18" s="120"/>
      <c r="AI18" s="120"/>
      <c r="AJ18" s="122"/>
      <c r="AK18" s="120"/>
      <c r="AL18" s="120"/>
      <c r="AM18" s="120"/>
      <c r="AN18" s="120"/>
      <c r="AO18" s="120"/>
      <c r="AP18" s="120"/>
      <c r="AQ18" s="120"/>
      <c r="AR18" s="120"/>
      <c r="AS18" s="122"/>
      <c r="AT18" s="120"/>
      <c r="AU18" s="120"/>
      <c r="AV18" s="120"/>
      <c r="AW18" s="120"/>
      <c r="AX18" s="120"/>
      <c r="AY18" s="120"/>
      <c r="AZ18" s="120"/>
      <c r="BA18" s="120"/>
      <c r="BB18" s="122"/>
      <c r="BC18" s="120">
        <v>50000</v>
      </c>
      <c r="BD18" s="120"/>
      <c r="BE18" s="120"/>
      <c r="BF18" s="120"/>
      <c r="BG18" s="120"/>
      <c r="BH18" s="120"/>
      <c r="BI18" s="120"/>
      <c r="BJ18" s="120"/>
      <c r="BK18" s="122"/>
      <c r="BL18" s="120"/>
      <c r="BM18" s="120"/>
      <c r="BN18" s="120"/>
      <c r="BO18" s="120"/>
      <c r="BP18" s="120"/>
      <c r="BQ18" s="120"/>
      <c r="BR18" s="120"/>
      <c r="BS18" s="120"/>
      <c r="BT18" s="122"/>
      <c r="BU18" s="120"/>
      <c r="BV18" s="120"/>
      <c r="BW18" s="120"/>
      <c r="BX18" s="120"/>
      <c r="BY18" s="120"/>
      <c r="BZ18" s="120"/>
      <c r="CA18" s="120"/>
      <c r="CB18" s="120"/>
      <c r="CC18" s="122"/>
      <c r="CD18" s="120"/>
      <c r="CE18" s="120"/>
      <c r="CF18" s="120"/>
      <c r="CG18" s="120"/>
      <c r="CH18" s="120"/>
      <c r="CI18" s="120"/>
      <c r="CJ18" s="120"/>
      <c r="CK18" s="120"/>
      <c r="CL18" s="122"/>
    </row>
    <row r="19" spans="1:90" x14ac:dyDescent="0.25">
      <c r="A19" s="120"/>
      <c r="B19" s="120"/>
      <c r="C19" s="120"/>
      <c r="D19" s="120"/>
      <c r="E19" s="120"/>
      <c r="F19" s="120"/>
      <c r="G19" s="120"/>
      <c r="H19" s="120"/>
      <c r="I19" s="122"/>
      <c r="J19" s="120">
        <v>5000</v>
      </c>
      <c r="K19" s="120"/>
      <c r="L19" s="120"/>
      <c r="M19" s="120"/>
      <c r="N19" s="120"/>
      <c r="O19" s="120"/>
      <c r="P19" s="120"/>
      <c r="Q19" s="120"/>
      <c r="R19" s="122"/>
      <c r="S19" s="120"/>
      <c r="T19" s="120"/>
      <c r="U19" s="120"/>
      <c r="V19" s="120"/>
      <c r="W19" s="120"/>
      <c r="X19" s="120"/>
      <c r="Y19" s="120"/>
      <c r="Z19" s="120"/>
      <c r="AA19" s="122"/>
      <c r="AB19" s="120"/>
      <c r="AC19" s="120"/>
      <c r="AD19" s="120"/>
      <c r="AE19" s="120"/>
      <c r="AF19" s="120"/>
      <c r="AG19" s="120"/>
      <c r="AH19" s="120"/>
      <c r="AI19" s="120"/>
      <c r="AJ19" s="122"/>
      <c r="AK19" s="120"/>
      <c r="AL19" s="120"/>
      <c r="AM19" s="120"/>
      <c r="AN19" s="120"/>
      <c r="AO19" s="120"/>
      <c r="AP19" s="120"/>
      <c r="AQ19" s="120"/>
      <c r="AR19" s="120"/>
      <c r="AS19" s="122"/>
      <c r="AT19" s="120"/>
      <c r="AU19" s="120"/>
      <c r="AV19" s="120"/>
      <c r="AW19" s="120"/>
      <c r="AX19" s="120"/>
      <c r="AY19" s="120"/>
      <c r="AZ19" s="120"/>
      <c r="BA19" s="120"/>
      <c r="BB19" s="122"/>
      <c r="BC19" s="120">
        <v>1100</v>
      </c>
      <c r="BD19" s="120"/>
      <c r="BE19" s="120"/>
      <c r="BF19" s="120"/>
      <c r="BG19" s="120"/>
      <c r="BH19" s="120"/>
      <c r="BI19" s="120"/>
      <c r="BJ19" s="120"/>
      <c r="BK19" s="122"/>
      <c r="BL19" s="120"/>
      <c r="BM19" s="120"/>
      <c r="BN19" s="120"/>
      <c r="BO19" s="120"/>
      <c r="BP19" s="120"/>
      <c r="BQ19" s="120"/>
      <c r="BR19" s="120"/>
      <c r="BS19" s="120"/>
      <c r="BT19" s="122"/>
      <c r="BU19" s="120"/>
      <c r="BV19" s="120"/>
      <c r="BW19" s="120"/>
      <c r="BX19" s="120"/>
      <c r="BY19" s="120"/>
      <c r="BZ19" s="120"/>
      <c r="CA19" s="120"/>
      <c r="CB19" s="120"/>
      <c r="CC19" s="122"/>
      <c r="CD19" s="120"/>
      <c r="CE19" s="120"/>
      <c r="CF19" s="120"/>
      <c r="CG19" s="120"/>
      <c r="CH19" s="120"/>
      <c r="CI19" s="120"/>
      <c r="CJ19" s="120"/>
      <c r="CK19" s="120"/>
      <c r="CL19" s="122"/>
    </row>
    <row r="20" spans="1:90" x14ac:dyDescent="0.25">
      <c r="A20" s="120"/>
      <c r="B20" s="120"/>
      <c r="C20" s="120"/>
      <c r="D20" s="120"/>
      <c r="E20" s="120"/>
      <c r="F20" s="120"/>
      <c r="G20" s="120"/>
      <c r="H20" s="120"/>
      <c r="I20" s="122"/>
      <c r="J20" s="120">
        <v>6000</v>
      </c>
      <c r="K20" s="120"/>
      <c r="L20" s="120"/>
      <c r="M20" s="120"/>
      <c r="N20" s="120"/>
      <c r="O20" s="120"/>
      <c r="P20" s="120"/>
      <c r="Q20" s="120"/>
      <c r="R20" s="122"/>
      <c r="S20" s="120"/>
      <c r="T20" s="120"/>
      <c r="U20" s="120"/>
      <c r="V20" s="120"/>
      <c r="W20" s="120"/>
      <c r="X20" s="120"/>
      <c r="Y20" s="120"/>
      <c r="Z20" s="120"/>
      <c r="AA20" s="122"/>
      <c r="AB20" s="120"/>
      <c r="AC20" s="120"/>
      <c r="AD20" s="120"/>
      <c r="AE20" s="120"/>
      <c r="AF20" s="120"/>
      <c r="AG20" s="120"/>
      <c r="AH20" s="120"/>
      <c r="AI20" s="120"/>
      <c r="AJ20" s="122"/>
      <c r="AK20" s="120"/>
      <c r="AL20" s="120"/>
      <c r="AM20" s="120"/>
      <c r="AN20" s="120"/>
      <c r="AO20" s="120"/>
      <c r="AP20" s="120"/>
      <c r="AQ20" s="120"/>
      <c r="AR20" s="120"/>
      <c r="AS20" s="122"/>
      <c r="AT20" s="120"/>
      <c r="AU20" s="120"/>
      <c r="AV20" s="120"/>
      <c r="AW20" s="120"/>
      <c r="AX20" s="120"/>
      <c r="AY20" s="120"/>
      <c r="AZ20" s="120"/>
      <c r="BA20" s="120"/>
      <c r="BB20" s="122"/>
      <c r="BC20" s="120">
        <v>19000</v>
      </c>
      <c r="BD20" s="120"/>
      <c r="BE20" s="120"/>
      <c r="BF20" s="120"/>
      <c r="BG20" s="120"/>
      <c r="BH20" s="120"/>
      <c r="BI20" s="120"/>
      <c r="BJ20" s="120"/>
      <c r="BK20" s="122"/>
      <c r="BL20" s="120"/>
      <c r="BM20" s="120"/>
      <c r="BN20" s="120"/>
      <c r="BO20" s="120"/>
      <c r="BP20" s="120"/>
      <c r="BQ20" s="120"/>
      <c r="BR20" s="120"/>
      <c r="BS20" s="120"/>
      <c r="BT20" s="122"/>
      <c r="BU20" s="120"/>
      <c r="BV20" s="120"/>
      <c r="BW20" s="120"/>
      <c r="BX20" s="120"/>
      <c r="BY20" s="120"/>
      <c r="BZ20" s="120"/>
      <c r="CA20" s="120"/>
      <c r="CB20" s="120"/>
      <c r="CC20" s="122"/>
      <c r="CD20" s="120"/>
      <c r="CE20" s="120"/>
      <c r="CF20" s="120"/>
      <c r="CG20" s="120"/>
      <c r="CH20" s="120"/>
      <c r="CI20" s="120"/>
      <c r="CJ20" s="120"/>
      <c r="CK20" s="120"/>
      <c r="CL20" s="122"/>
    </row>
    <row r="21" spans="1:90" x14ac:dyDescent="0.25">
      <c r="A21" s="120"/>
      <c r="B21" s="120"/>
      <c r="C21" s="120"/>
      <c r="D21" s="120"/>
      <c r="E21" s="120"/>
      <c r="F21" s="120"/>
      <c r="G21" s="120"/>
      <c r="H21" s="120"/>
      <c r="I21" s="122"/>
      <c r="J21" s="120">
        <v>5000</v>
      </c>
      <c r="K21" s="120"/>
      <c r="L21" s="120"/>
      <c r="M21" s="120"/>
      <c r="N21" s="120"/>
      <c r="O21" s="120"/>
      <c r="P21" s="120"/>
      <c r="Q21" s="120"/>
      <c r="R21" s="122"/>
      <c r="S21" s="120"/>
      <c r="T21" s="120"/>
      <c r="U21" s="120"/>
      <c r="V21" s="120"/>
      <c r="W21" s="120"/>
      <c r="X21" s="120"/>
      <c r="Y21" s="120"/>
      <c r="Z21" s="120"/>
      <c r="AA21" s="122"/>
      <c r="AB21" s="120"/>
      <c r="AC21" s="120"/>
      <c r="AD21" s="120"/>
      <c r="AE21" s="120"/>
      <c r="AF21" s="120"/>
      <c r="AG21" s="120"/>
      <c r="AH21" s="120"/>
      <c r="AI21" s="120"/>
      <c r="AJ21" s="122"/>
      <c r="AK21" s="120"/>
      <c r="AL21" s="120"/>
      <c r="AM21" s="120"/>
      <c r="AN21" s="120"/>
      <c r="AO21" s="120"/>
      <c r="AP21" s="120"/>
      <c r="AQ21" s="120"/>
      <c r="AR21" s="120"/>
      <c r="AS21" s="122"/>
      <c r="AT21" s="120"/>
      <c r="AU21" s="120"/>
      <c r="AV21" s="120"/>
      <c r="AW21" s="120"/>
      <c r="AX21" s="120"/>
      <c r="AY21" s="120"/>
      <c r="AZ21" s="120"/>
      <c r="BA21" s="120"/>
      <c r="BB21" s="122"/>
      <c r="BC21" s="120">
        <v>2000</v>
      </c>
      <c r="BD21" s="120"/>
      <c r="BE21" s="120"/>
      <c r="BF21" s="120"/>
      <c r="BG21" s="120"/>
      <c r="BH21" s="120"/>
      <c r="BI21" s="120"/>
      <c r="BJ21" s="120"/>
      <c r="BK21" s="122"/>
      <c r="BL21" s="120"/>
      <c r="BM21" s="120"/>
      <c r="BN21" s="120"/>
      <c r="BO21" s="120"/>
      <c r="BP21" s="120"/>
      <c r="BQ21" s="120"/>
      <c r="BR21" s="120"/>
      <c r="BS21" s="120"/>
      <c r="BT21" s="122"/>
      <c r="BU21" s="120"/>
      <c r="BV21" s="120"/>
      <c r="BW21" s="120"/>
      <c r="BX21" s="120"/>
      <c r="BY21" s="120"/>
      <c r="BZ21" s="120"/>
      <c r="CA21" s="120"/>
      <c r="CB21" s="120"/>
      <c r="CC21" s="122"/>
      <c r="CD21" s="120"/>
      <c r="CE21" s="120"/>
      <c r="CF21" s="120"/>
      <c r="CG21" s="120"/>
      <c r="CH21" s="120"/>
      <c r="CI21" s="120"/>
      <c r="CJ21" s="120"/>
      <c r="CK21" s="120"/>
      <c r="CL21" s="122"/>
    </row>
    <row r="22" spans="1:90" x14ac:dyDescent="0.25">
      <c r="A22" s="120"/>
      <c r="B22" s="120"/>
      <c r="C22" s="120"/>
      <c r="D22" s="120"/>
      <c r="E22" s="120"/>
      <c r="F22" s="120"/>
      <c r="G22" s="120"/>
      <c r="H22" s="120"/>
      <c r="I22" s="122"/>
      <c r="J22" s="120">
        <v>3300</v>
      </c>
      <c r="K22" s="120"/>
      <c r="L22" s="120"/>
      <c r="M22" s="120"/>
      <c r="N22" s="120"/>
      <c r="O22" s="120"/>
      <c r="P22" s="120"/>
      <c r="Q22" s="120"/>
      <c r="R22" s="122"/>
      <c r="S22" s="120"/>
      <c r="T22" s="120"/>
      <c r="U22" s="120"/>
      <c r="V22" s="120"/>
      <c r="W22" s="120"/>
      <c r="X22" s="120"/>
      <c r="Y22" s="120"/>
      <c r="Z22" s="120"/>
      <c r="AA22" s="122"/>
      <c r="AB22" s="120"/>
      <c r="AC22" s="120"/>
      <c r="AD22" s="120"/>
      <c r="AE22" s="120"/>
      <c r="AF22" s="120"/>
      <c r="AG22" s="120"/>
      <c r="AH22" s="120"/>
      <c r="AI22" s="120"/>
      <c r="AJ22" s="122"/>
      <c r="AK22" s="120"/>
      <c r="AL22" s="120"/>
      <c r="AM22" s="120"/>
      <c r="AN22" s="120"/>
      <c r="AO22" s="120"/>
      <c r="AP22" s="120"/>
      <c r="AQ22" s="120"/>
      <c r="AR22" s="120"/>
      <c r="AS22" s="122"/>
      <c r="AT22" s="120"/>
      <c r="AU22" s="120"/>
      <c r="AV22" s="120"/>
      <c r="AW22" s="120"/>
      <c r="AX22" s="120"/>
      <c r="AY22" s="120"/>
      <c r="AZ22" s="120"/>
      <c r="BA22" s="120"/>
      <c r="BB22" s="122"/>
      <c r="BC22" s="120"/>
      <c r="BD22" s="120"/>
      <c r="BE22" s="120"/>
      <c r="BF22" s="120"/>
      <c r="BG22" s="120"/>
      <c r="BH22" s="120"/>
      <c r="BI22" s="120"/>
      <c r="BJ22" s="120"/>
      <c r="BK22" s="122"/>
      <c r="BL22" s="120"/>
      <c r="BM22" s="120"/>
      <c r="BN22" s="120"/>
      <c r="BO22" s="120"/>
      <c r="BP22" s="120"/>
      <c r="BQ22" s="120"/>
      <c r="BR22" s="120"/>
      <c r="BS22" s="120"/>
      <c r="BT22" s="122"/>
      <c r="BU22" s="120"/>
      <c r="BV22" s="120"/>
      <c r="BW22" s="120"/>
      <c r="BX22" s="120"/>
      <c r="BY22" s="120"/>
      <c r="BZ22" s="120"/>
      <c r="CA22" s="120"/>
      <c r="CB22" s="120"/>
      <c r="CC22" s="122"/>
      <c r="CD22" s="120"/>
      <c r="CE22" s="120"/>
      <c r="CF22" s="120"/>
      <c r="CG22" s="120"/>
      <c r="CH22" s="120"/>
      <c r="CI22" s="120"/>
      <c r="CJ22" s="120"/>
      <c r="CK22" s="120"/>
      <c r="CL22" s="122"/>
    </row>
    <row r="23" spans="1:90" x14ac:dyDescent="0.25">
      <c r="A23" s="120"/>
      <c r="B23" s="120"/>
      <c r="C23" s="120"/>
      <c r="D23" s="120"/>
      <c r="E23" s="120"/>
      <c r="F23" s="120"/>
      <c r="G23" s="120"/>
      <c r="H23" s="120"/>
      <c r="I23" s="122"/>
      <c r="J23" s="120">
        <f>29200-17000</f>
        <v>12200</v>
      </c>
      <c r="K23" s="120"/>
      <c r="L23" s="120"/>
      <c r="M23" s="120"/>
      <c r="N23" s="120"/>
      <c r="O23" s="120"/>
      <c r="P23" s="120"/>
      <c r="Q23" s="120"/>
      <c r="R23" s="122"/>
      <c r="S23" s="120"/>
      <c r="T23" s="120"/>
      <c r="U23" s="120"/>
      <c r="V23" s="120"/>
      <c r="W23" s="120"/>
      <c r="X23" s="120"/>
      <c r="Y23" s="120"/>
      <c r="Z23" s="120"/>
      <c r="AA23" s="122"/>
      <c r="AB23" s="120"/>
      <c r="AC23" s="120"/>
      <c r="AD23" s="120"/>
      <c r="AE23" s="120"/>
      <c r="AF23" s="120"/>
      <c r="AG23" s="120"/>
      <c r="AH23" s="120"/>
      <c r="AI23" s="120"/>
      <c r="AJ23" s="122"/>
      <c r="AK23" s="120"/>
      <c r="AL23" s="120"/>
      <c r="AM23" s="120"/>
      <c r="AN23" s="120"/>
      <c r="AO23" s="120"/>
      <c r="AP23" s="120"/>
      <c r="AQ23" s="120"/>
      <c r="AR23" s="120"/>
      <c r="AS23" s="122"/>
      <c r="AT23" s="120"/>
      <c r="AU23" s="120"/>
      <c r="AV23" s="120"/>
      <c r="AW23" s="120"/>
      <c r="AX23" s="120"/>
      <c r="AY23" s="120"/>
      <c r="AZ23" s="120"/>
      <c r="BA23" s="120"/>
      <c r="BB23" s="122"/>
      <c r="BC23" s="120"/>
      <c r="BD23" s="120"/>
      <c r="BE23" s="120"/>
      <c r="BF23" s="120"/>
      <c r="BG23" s="120"/>
      <c r="BH23" s="120"/>
      <c r="BI23" s="120"/>
      <c r="BJ23" s="120"/>
      <c r="BK23" s="122"/>
      <c r="BL23" s="120"/>
      <c r="BM23" s="120"/>
      <c r="BN23" s="120"/>
      <c r="BO23" s="120"/>
      <c r="BP23" s="120"/>
      <c r="BQ23" s="120"/>
      <c r="BR23" s="120"/>
      <c r="BS23" s="120"/>
      <c r="BT23" s="122"/>
      <c r="BU23" s="120"/>
      <c r="BV23" s="120"/>
      <c r="BW23" s="120"/>
      <c r="BX23" s="120"/>
      <c r="BY23" s="120"/>
      <c r="BZ23" s="120"/>
      <c r="CA23" s="120"/>
      <c r="CB23" s="120"/>
      <c r="CC23" s="122"/>
      <c r="CD23" s="120"/>
      <c r="CE23" s="120"/>
      <c r="CF23" s="120"/>
      <c r="CG23" s="120"/>
      <c r="CH23" s="120"/>
      <c r="CI23" s="120"/>
      <c r="CJ23" s="120"/>
      <c r="CK23" s="120"/>
      <c r="CL23" s="122"/>
    </row>
    <row r="24" spans="1:90" x14ac:dyDescent="0.25">
      <c r="A24" s="120"/>
      <c r="B24" s="120"/>
      <c r="C24" s="120"/>
      <c r="D24" s="120"/>
      <c r="E24" s="120"/>
      <c r="F24" s="120"/>
      <c r="G24" s="120"/>
      <c r="H24" s="120"/>
      <c r="I24" s="122"/>
      <c r="J24" s="120">
        <v>700</v>
      </c>
      <c r="K24" s="120"/>
      <c r="L24" s="120"/>
      <c r="M24" s="120"/>
      <c r="N24" s="120"/>
      <c r="O24" s="120"/>
      <c r="P24" s="120"/>
      <c r="Q24" s="120"/>
      <c r="R24" s="122"/>
      <c r="S24" s="120"/>
      <c r="T24" s="120"/>
      <c r="U24" s="120"/>
      <c r="V24" s="120"/>
      <c r="W24" s="120"/>
      <c r="X24" s="120"/>
      <c r="Y24" s="120"/>
      <c r="Z24" s="120"/>
      <c r="AA24" s="122"/>
      <c r="AB24" s="120"/>
      <c r="AC24" s="120"/>
      <c r="AD24" s="120"/>
      <c r="AE24" s="120"/>
      <c r="AF24" s="120"/>
      <c r="AG24" s="120"/>
      <c r="AH24" s="120"/>
      <c r="AI24" s="120"/>
      <c r="AJ24" s="122"/>
      <c r="AK24" s="120"/>
      <c r="AL24" s="120"/>
      <c r="AM24" s="120"/>
      <c r="AN24" s="120"/>
      <c r="AO24" s="120"/>
      <c r="AP24" s="120"/>
      <c r="AQ24" s="120"/>
      <c r="AR24" s="120"/>
      <c r="AS24" s="122"/>
      <c r="AT24" s="120"/>
      <c r="AU24" s="120"/>
      <c r="AV24" s="120"/>
      <c r="AW24" s="120"/>
      <c r="AX24" s="120"/>
      <c r="AY24" s="120"/>
      <c r="AZ24" s="120"/>
      <c r="BA24" s="120"/>
      <c r="BB24" s="122"/>
      <c r="BC24" s="120"/>
      <c r="BD24" s="120"/>
      <c r="BE24" s="120"/>
      <c r="BF24" s="120"/>
      <c r="BG24" s="120"/>
      <c r="BH24" s="120"/>
      <c r="BI24" s="120"/>
      <c r="BJ24" s="120"/>
      <c r="BK24" s="122"/>
      <c r="BL24" s="120"/>
      <c r="BM24" s="120"/>
      <c r="BN24" s="120"/>
      <c r="BO24" s="120"/>
      <c r="BP24" s="120"/>
      <c r="BQ24" s="120"/>
      <c r="BR24" s="120"/>
      <c r="BS24" s="120"/>
      <c r="BT24" s="122"/>
      <c r="BU24" s="120"/>
      <c r="BV24" s="120"/>
      <c r="BW24" s="120"/>
      <c r="BX24" s="120"/>
      <c r="BY24" s="120"/>
      <c r="BZ24" s="120"/>
      <c r="CA24" s="120"/>
      <c r="CB24" s="120"/>
      <c r="CC24" s="122"/>
      <c r="CD24" s="120"/>
      <c r="CE24" s="120"/>
      <c r="CF24" s="120"/>
      <c r="CG24" s="120"/>
      <c r="CH24" s="120"/>
      <c r="CI24" s="120"/>
      <c r="CJ24" s="120"/>
      <c r="CK24" s="120"/>
      <c r="CL24" s="122"/>
    </row>
    <row r="25" spans="1:90" x14ac:dyDescent="0.25">
      <c r="A25" s="120"/>
      <c r="B25" s="120"/>
      <c r="C25" s="120"/>
      <c r="D25" s="120"/>
      <c r="E25" s="120"/>
      <c r="F25" s="120"/>
      <c r="G25" s="120"/>
      <c r="H25" s="120"/>
      <c r="I25" s="122"/>
      <c r="J25" s="120">
        <v>600</v>
      </c>
      <c r="K25" s="120"/>
      <c r="L25" s="120"/>
      <c r="M25" s="120"/>
      <c r="N25" s="120"/>
      <c r="O25" s="120"/>
      <c r="P25" s="120"/>
      <c r="Q25" s="120"/>
      <c r="R25" s="122"/>
      <c r="S25" s="120"/>
      <c r="T25" s="120"/>
      <c r="U25" s="120"/>
      <c r="V25" s="120"/>
      <c r="W25" s="120"/>
      <c r="X25" s="120"/>
      <c r="Y25" s="120"/>
      <c r="Z25" s="120"/>
      <c r="AA25" s="122"/>
      <c r="AB25" s="120"/>
      <c r="AC25" s="120"/>
      <c r="AD25" s="120"/>
      <c r="AE25" s="120"/>
      <c r="AF25" s="120"/>
      <c r="AG25" s="120"/>
      <c r="AH25" s="120"/>
      <c r="AI25" s="120"/>
      <c r="AJ25" s="122"/>
      <c r="AK25" s="120"/>
      <c r="AL25" s="120"/>
      <c r="AM25" s="120"/>
      <c r="AN25" s="120"/>
      <c r="AO25" s="120"/>
      <c r="AP25" s="120"/>
      <c r="AQ25" s="120"/>
      <c r="AR25" s="120"/>
      <c r="AS25" s="122"/>
      <c r="AT25" s="120"/>
      <c r="AU25" s="120"/>
      <c r="AV25" s="120"/>
      <c r="AW25" s="120"/>
      <c r="AX25" s="120"/>
      <c r="AY25" s="120"/>
      <c r="AZ25" s="120"/>
      <c r="BA25" s="120"/>
      <c r="BB25" s="122"/>
      <c r="BC25" s="120"/>
      <c r="BD25" s="120"/>
      <c r="BE25" s="120"/>
      <c r="BF25" s="120"/>
      <c r="BG25" s="120"/>
      <c r="BH25" s="120"/>
      <c r="BI25" s="120"/>
      <c r="BJ25" s="120"/>
      <c r="BK25" s="122"/>
      <c r="BL25" s="120"/>
      <c r="BM25" s="120"/>
      <c r="BN25" s="120"/>
      <c r="BO25" s="120"/>
      <c r="BP25" s="120"/>
      <c r="BQ25" s="120"/>
      <c r="BR25" s="120"/>
      <c r="BS25" s="120"/>
      <c r="BT25" s="122"/>
      <c r="BU25" s="120"/>
      <c r="BV25" s="120"/>
      <c r="BW25" s="120"/>
      <c r="BX25" s="120"/>
      <c r="BY25" s="120"/>
      <c r="BZ25" s="120"/>
      <c r="CA25" s="120"/>
      <c r="CB25" s="120"/>
      <c r="CC25" s="122"/>
      <c r="CD25" s="120"/>
      <c r="CE25" s="120"/>
      <c r="CF25" s="120"/>
      <c r="CG25" s="120"/>
      <c r="CH25" s="120"/>
      <c r="CI25" s="120"/>
      <c r="CJ25" s="120"/>
      <c r="CK25" s="120"/>
      <c r="CL25" s="122"/>
    </row>
    <row r="26" spans="1:90" x14ac:dyDescent="0.25">
      <c r="A26" s="120"/>
      <c r="B26" s="120"/>
      <c r="C26" s="120"/>
      <c r="D26" s="120"/>
      <c r="E26" s="120"/>
      <c r="F26" s="120"/>
      <c r="G26" s="120"/>
      <c r="H26" s="120"/>
      <c r="I26" s="122"/>
      <c r="J26" s="120">
        <v>8400</v>
      </c>
      <c r="K26" s="120"/>
      <c r="L26" s="120"/>
      <c r="M26" s="120"/>
      <c r="N26" s="120"/>
      <c r="O26" s="120"/>
      <c r="P26" s="120"/>
      <c r="Q26" s="120"/>
      <c r="R26" s="122"/>
      <c r="S26" s="120"/>
      <c r="T26" s="120"/>
      <c r="U26" s="120"/>
      <c r="V26" s="120"/>
      <c r="W26" s="120"/>
      <c r="X26" s="120"/>
      <c r="Y26" s="120"/>
      <c r="Z26" s="120"/>
      <c r="AA26" s="122"/>
      <c r="AB26" s="120"/>
      <c r="AC26" s="120"/>
      <c r="AD26" s="120"/>
      <c r="AE26" s="120"/>
      <c r="AF26" s="120"/>
      <c r="AG26" s="120"/>
      <c r="AH26" s="120"/>
      <c r="AI26" s="120"/>
      <c r="AJ26" s="122"/>
      <c r="AK26" s="120"/>
      <c r="AL26" s="120"/>
      <c r="AM26" s="120"/>
      <c r="AN26" s="120"/>
      <c r="AO26" s="120"/>
      <c r="AP26" s="120"/>
      <c r="AQ26" s="120"/>
      <c r="AR26" s="120"/>
      <c r="AS26" s="122"/>
      <c r="AT26" s="120"/>
      <c r="AU26" s="120"/>
      <c r="AV26" s="120"/>
      <c r="AW26" s="120"/>
      <c r="AX26" s="120"/>
      <c r="AY26" s="120"/>
      <c r="AZ26" s="120"/>
      <c r="BA26" s="120"/>
      <c r="BB26" s="122"/>
      <c r="BC26" s="120"/>
      <c r="BD26" s="120"/>
      <c r="BE26" s="120"/>
      <c r="BF26" s="120"/>
      <c r="BG26" s="120"/>
      <c r="BH26" s="120"/>
      <c r="BI26" s="120"/>
      <c r="BJ26" s="120"/>
      <c r="BK26" s="122"/>
      <c r="BL26" s="120"/>
      <c r="BM26" s="120"/>
      <c r="BN26" s="120"/>
      <c r="BO26" s="120"/>
      <c r="BP26" s="120"/>
      <c r="BQ26" s="120"/>
      <c r="BR26" s="120"/>
      <c r="BS26" s="120"/>
      <c r="BT26" s="122"/>
      <c r="BU26" s="120"/>
      <c r="BV26" s="120"/>
      <c r="BW26" s="120"/>
      <c r="BX26" s="120"/>
      <c r="BY26" s="120"/>
      <c r="BZ26" s="120"/>
      <c r="CA26" s="120"/>
      <c r="CB26" s="120"/>
      <c r="CC26" s="122"/>
      <c r="CD26" s="120"/>
      <c r="CE26" s="120"/>
      <c r="CF26" s="120"/>
      <c r="CG26" s="120"/>
      <c r="CH26" s="120"/>
      <c r="CI26" s="120"/>
      <c r="CJ26" s="120"/>
      <c r="CK26" s="120"/>
      <c r="CL26" s="122"/>
    </row>
    <row r="27" spans="1:90" x14ac:dyDescent="0.25">
      <c r="A27" s="120"/>
      <c r="B27" s="120"/>
      <c r="C27" s="120"/>
      <c r="D27" s="120"/>
      <c r="E27" s="120"/>
      <c r="F27" s="120"/>
      <c r="G27" s="120"/>
      <c r="H27" s="120"/>
      <c r="I27" s="122"/>
      <c r="J27" s="120">
        <v>10000</v>
      </c>
      <c r="K27" s="120"/>
      <c r="L27" s="120"/>
      <c r="M27" s="120"/>
      <c r="N27" s="120"/>
      <c r="O27" s="120"/>
      <c r="P27" s="120"/>
      <c r="Q27" s="120"/>
      <c r="R27" s="122"/>
      <c r="S27" s="120"/>
      <c r="T27" s="120"/>
      <c r="U27" s="120"/>
      <c r="V27" s="120"/>
      <c r="W27" s="120"/>
      <c r="X27" s="120"/>
      <c r="Y27" s="120"/>
      <c r="Z27" s="120"/>
      <c r="AA27" s="122"/>
      <c r="AB27" s="120"/>
      <c r="AC27" s="120"/>
      <c r="AD27" s="120"/>
      <c r="AE27" s="120"/>
      <c r="AF27" s="120"/>
      <c r="AG27" s="120"/>
      <c r="AH27" s="120"/>
      <c r="AI27" s="120"/>
      <c r="AJ27" s="122"/>
      <c r="AK27" s="120"/>
      <c r="AL27" s="120"/>
      <c r="AM27" s="120"/>
      <c r="AN27" s="120"/>
      <c r="AO27" s="120"/>
      <c r="AP27" s="120"/>
      <c r="AQ27" s="120"/>
      <c r="AR27" s="120"/>
      <c r="AS27" s="122"/>
      <c r="AT27" s="120"/>
      <c r="AU27" s="120"/>
      <c r="AV27" s="120"/>
      <c r="AW27" s="120"/>
      <c r="AX27" s="120"/>
      <c r="AY27" s="120"/>
      <c r="AZ27" s="120"/>
      <c r="BA27" s="120"/>
      <c r="BB27" s="122"/>
      <c r="BC27" s="120"/>
      <c r="BD27" s="120"/>
      <c r="BE27" s="120"/>
      <c r="BF27" s="120"/>
      <c r="BG27" s="120"/>
      <c r="BH27" s="120"/>
      <c r="BI27" s="120"/>
      <c r="BJ27" s="120"/>
      <c r="BK27" s="122"/>
      <c r="BL27" s="120"/>
      <c r="BM27" s="120"/>
      <c r="BN27" s="120"/>
      <c r="BO27" s="120"/>
      <c r="BP27" s="120"/>
      <c r="BQ27" s="120"/>
      <c r="BR27" s="120"/>
      <c r="BS27" s="120"/>
      <c r="BT27" s="122"/>
      <c r="BU27" s="120"/>
      <c r="BV27" s="120"/>
      <c r="BW27" s="120"/>
      <c r="BX27" s="120"/>
      <c r="BY27" s="120"/>
      <c r="BZ27" s="120"/>
      <c r="CA27" s="120"/>
      <c r="CB27" s="120"/>
      <c r="CC27" s="122"/>
      <c r="CD27" s="120"/>
      <c r="CE27" s="120"/>
      <c r="CF27" s="120"/>
      <c r="CG27" s="120"/>
      <c r="CH27" s="120"/>
      <c r="CI27" s="120"/>
      <c r="CJ27" s="120"/>
      <c r="CK27" s="120"/>
      <c r="CL27" s="122"/>
    </row>
    <row r="28" spans="1:90" x14ac:dyDescent="0.25">
      <c r="A28" s="120"/>
      <c r="B28" s="120"/>
      <c r="C28" s="120"/>
      <c r="D28" s="120"/>
      <c r="E28" s="120"/>
      <c r="F28" s="120"/>
      <c r="G28" s="120"/>
      <c r="H28" s="120"/>
      <c r="I28" s="122"/>
      <c r="J28" s="120">
        <v>700</v>
      </c>
      <c r="K28" s="120"/>
      <c r="L28" s="120"/>
      <c r="M28" s="120"/>
      <c r="N28" s="120"/>
      <c r="O28" s="120"/>
      <c r="P28" s="120"/>
      <c r="Q28" s="120"/>
      <c r="R28" s="122"/>
      <c r="S28" s="120"/>
      <c r="T28" s="120"/>
      <c r="U28" s="120"/>
      <c r="V28" s="120"/>
      <c r="W28" s="120"/>
      <c r="X28" s="120"/>
      <c r="Y28" s="120"/>
      <c r="Z28" s="120"/>
      <c r="AA28" s="122"/>
      <c r="AB28" s="120"/>
      <c r="AC28" s="120"/>
      <c r="AD28" s="120"/>
      <c r="AE28" s="120"/>
      <c r="AF28" s="120"/>
      <c r="AG28" s="120"/>
      <c r="AH28" s="120"/>
      <c r="AI28" s="120"/>
      <c r="AJ28" s="122"/>
      <c r="AK28" s="120"/>
      <c r="AL28" s="120"/>
      <c r="AM28" s="120"/>
      <c r="AN28" s="120"/>
      <c r="AO28" s="120"/>
      <c r="AP28" s="120"/>
      <c r="AQ28" s="120"/>
      <c r="AR28" s="120"/>
      <c r="AS28" s="122"/>
      <c r="AT28" s="120"/>
      <c r="AU28" s="120"/>
      <c r="AV28" s="120"/>
      <c r="AW28" s="120"/>
      <c r="AX28" s="120"/>
      <c r="AY28" s="120"/>
      <c r="AZ28" s="120"/>
      <c r="BA28" s="120"/>
      <c r="BB28" s="122"/>
      <c r="BC28" s="120"/>
      <c r="BD28" s="120"/>
      <c r="BE28" s="120"/>
      <c r="BF28" s="120"/>
      <c r="BG28" s="120"/>
      <c r="BH28" s="120"/>
      <c r="BI28" s="120"/>
      <c r="BJ28" s="120"/>
      <c r="BK28" s="122"/>
      <c r="BL28" s="120"/>
      <c r="BM28" s="120"/>
      <c r="BN28" s="120"/>
      <c r="BO28" s="120"/>
      <c r="BP28" s="120"/>
      <c r="BQ28" s="120"/>
      <c r="BR28" s="120"/>
      <c r="BS28" s="120"/>
      <c r="BT28" s="122"/>
      <c r="BU28" s="120"/>
      <c r="BV28" s="120"/>
      <c r="BW28" s="120"/>
      <c r="BX28" s="120"/>
      <c r="BY28" s="120"/>
      <c r="BZ28" s="120"/>
      <c r="CA28" s="120"/>
      <c r="CB28" s="120"/>
      <c r="CC28" s="122"/>
      <c r="CD28" s="120"/>
      <c r="CE28" s="120"/>
      <c r="CF28" s="120"/>
      <c r="CG28" s="120"/>
      <c r="CH28" s="120"/>
      <c r="CI28" s="120"/>
      <c r="CJ28" s="120"/>
      <c r="CK28" s="120"/>
      <c r="CL28" s="122"/>
    </row>
    <row r="29" spans="1:90" x14ac:dyDescent="0.25">
      <c r="A29" s="120"/>
      <c r="B29" s="120"/>
      <c r="C29" s="120"/>
      <c r="D29" s="120"/>
      <c r="E29" s="120"/>
      <c r="F29" s="120"/>
      <c r="G29" s="120"/>
      <c r="H29" s="120"/>
      <c r="I29" s="122"/>
      <c r="J29" s="120">
        <v>5000</v>
      </c>
      <c r="K29" s="120"/>
      <c r="L29" s="120"/>
      <c r="M29" s="120"/>
      <c r="N29" s="120"/>
      <c r="O29" s="120"/>
      <c r="P29" s="120"/>
      <c r="Q29" s="120"/>
      <c r="R29" s="122"/>
      <c r="S29" s="120"/>
      <c r="T29" s="120"/>
      <c r="U29" s="120"/>
      <c r="V29" s="120"/>
      <c r="W29" s="120"/>
      <c r="X29" s="120"/>
      <c r="Y29" s="120"/>
      <c r="Z29" s="120"/>
      <c r="AA29" s="122"/>
      <c r="AB29" s="120"/>
      <c r="AC29" s="120"/>
      <c r="AD29" s="120"/>
      <c r="AE29" s="120"/>
      <c r="AF29" s="120"/>
      <c r="AG29" s="120"/>
      <c r="AH29" s="120"/>
      <c r="AI29" s="120"/>
      <c r="AJ29" s="122"/>
      <c r="AK29" s="120"/>
      <c r="AL29" s="120"/>
      <c r="AM29" s="120"/>
      <c r="AN29" s="120"/>
      <c r="AO29" s="120"/>
      <c r="AP29" s="120"/>
      <c r="AQ29" s="120"/>
      <c r="AR29" s="120"/>
      <c r="AS29" s="122"/>
      <c r="AT29" s="120"/>
      <c r="AU29" s="120"/>
      <c r="AV29" s="120"/>
      <c r="AW29" s="120"/>
      <c r="AX29" s="120"/>
      <c r="AY29" s="120"/>
      <c r="AZ29" s="120"/>
      <c r="BA29" s="120"/>
      <c r="BB29" s="122"/>
      <c r="BC29" s="120"/>
      <c r="BD29" s="120"/>
      <c r="BE29" s="120"/>
      <c r="BF29" s="120"/>
      <c r="BG29" s="120"/>
      <c r="BH29" s="120"/>
      <c r="BI29" s="120"/>
      <c r="BJ29" s="120"/>
      <c r="BK29" s="122"/>
      <c r="BL29" s="120"/>
      <c r="BM29" s="120"/>
      <c r="BN29" s="120"/>
      <c r="BO29" s="120"/>
      <c r="BP29" s="120"/>
      <c r="BQ29" s="120"/>
      <c r="BR29" s="120"/>
      <c r="BS29" s="120"/>
      <c r="BT29" s="122"/>
      <c r="BU29" s="120"/>
      <c r="BV29" s="120"/>
      <c r="BW29" s="120"/>
      <c r="BX29" s="120"/>
      <c r="BY29" s="120"/>
      <c r="BZ29" s="120"/>
      <c r="CA29" s="120"/>
      <c r="CB29" s="120"/>
      <c r="CC29" s="122"/>
      <c r="CD29" s="120"/>
      <c r="CE29" s="120"/>
      <c r="CF29" s="120"/>
      <c r="CG29" s="120"/>
      <c r="CH29" s="120"/>
      <c r="CI29" s="120"/>
      <c r="CJ29" s="120"/>
      <c r="CK29" s="120"/>
      <c r="CL29" s="122"/>
    </row>
    <row r="30" spans="1:90" x14ac:dyDescent="0.25">
      <c r="A30" s="118">
        <f>SUM(A5:A29)</f>
        <v>591750</v>
      </c>
      <c r="B30" s="118">
        <f t="shared" ref="B30:AJ30" si="0">SUM(B5:B29)</f>
        <v>0</v>
      </c>
      <c r="C30" s="118">
        <f t="shared" si="0"/>
        <v>0</v>
      </c>
      <c r="D30" s="118">
        <f t="shared" si="0"/>
        <v>35000</v>
      </c>
      <c r="E30" s="118">
        <f t="shared" si="0"/>
        <v>22000</v>
      </c>
      <c r="F30" s="118">
        <f t="shared" si="0"/>
        <v>0</v>
      </c>
      <c r="G30" s="118">
        <f t="shared" si="0"/>
        <v>0</v>
      </c>
      <c r="H30" s="118">
        <f t="shared" si="0"/>
        <v>0</v>
      </c>
      <c r="I30" s="123">
        <f t="shared" si="0"/>
        <v>0</v>
      </c>
      <c r="J30" s="118">
        <f t="shared" si="0"/>
        <v>247700</v>
      </c>
      <c r="K30" s="118">
        <f t="shared" si="0"/>
        <v>17000</v>
      </c>
      <c r="L30" s="118">
        <f t="shared" si="0"/>
        <v>675500</v>
      </c>
      <c r="M30" s="118">
        <f t="shared" si="0"/>
        <v>355000</v>
      </c>
      <c r="N30" s="118">
        <f t="shared" si="0"/>
        <v>568500</v>
      </c>
      <c r="O30" s="118">
        <f t="shared" si="0"/>
        <v>0</v>
      </c>
      <c r="P30" s="118">
        <f t="shared" si="0"/>
        <v>0</v>
      </c>
      <c r="Q30" s="118">
        <f t="shared" si="0"/>
        <v>0</v>
      </c>
      <c r="R30" s="123">
        <f t="shared" si="0"/>
        <v>0</v>
      </c>
      <c r="S30" s="118">
        <f t="shared" si="0"/>
        <v>11800</v>
      </c>
      <c r="T30" s="118">
        <f t="shared" si="0"/>
        <v>0</v>
      </c>
      <c r="U30" s="118">
        <f t="shared" si="0"/>
        <v>0</v>
      </c>
      <c r="V30" s="118">
        <f t="shared" si="0"/>
        <v>0</v>
      </c>
      <c r="W30" s="118">
        <f t="shared" si="0"/>
        <v>0</v>
      </c>
      <c r="X30" s="118">
        <f t="shared" si="0"/>
        <v>0</v>
      </c>
      <c r="Y30" s="118">
        <f t="shared" si="0"/>
        <v>0</v>
      </c>
      <c r="Z30" s="118">
        <f t="shared" si="0"/>
        <v>0</v>
      </c>
      <c r="AA30" s="123">
        <f t="shared" si="0"/>
        <v>0</v>
      </c>
      <c r="AB30" s="118">
        <f t="shared" si="0"/>
        <v>150000</v>
      </c>
      <c r="AC30" s="118">
        <f t="shared" si="0"/>
        <v>0</v>
      </c>
      <c r="AD30" s="118">
        <f t="shared" si="0"/>
        <v>0</v>
      </c>
      <c r="AE30" s="118">
        <f t="shared" si="0"/>
        <v>0</v>
      </c>
      <c r="AF30" s="118">
        <f t="shared" si="0"/>
        <v>0</v>
      </c>
      <c r="AG30" s="118">
        <f t="shared" si="0"/>
        <v>0</v>
      </c>
      <c r="AH30" s="118">
        <f t="shared" si="0"/>
        <v>0</v>
      </c>
      <c r="AI30" s="118">
        <f t="shared" si="0"/>
        <v>0</v>
      </c>
      <c r="AJ30" s="123">
        <f t="shared" si="0"/>
        <v>0</v>
      </c>
      <c r="AK30" s="118">
        <f t="shared" ref="AK30" si="1">SUM(AK5:AK29)</f>
        <v>13000</v>
      </c>
      <c r="AL30" s="118">
        <f t="shared" ref="AL30" si="2">SUM(AL5:AL29)</f>
        <v>0</v>
      </c>
      <c r="AM30" s="118">
        <f t="shared" ref="AM30" si="3">SUM(AM5:AM29)</f>
        <v>0</v>
      </c>
      <c r="AN30" s="118">
        <f t="shared" ref="AN30" si="4">SUM(AN5:AN29)</f>
        <v>0</v>
      </c>
      <c r="AO30" s="118">
        <f t="shared" ref="AO30" si="5">SUM(AO5:AO29)</f>
        <v>0</v>
      </c>
      <c r="AP30" s="118">
        <f t="shared" ref="AP30" si="6">SUM(AP5:AP29)</f>
        <v>0</v>
      </c>
      <c r="AQ30" s="118">
        <f t="shared" ref="AQ30" si="7">SUM(AQ5:AQ29)</f>
        <v>0</v>
      </c>
      <c r="AR30" s="118">
        <f t="shared" ref="AR30" si="8">SUM(AR5:AR29)</f>
        <v>0</v>
      </c>
      <c r="AS30" s="123">
        <f t="shared" ref="AS30" si="9">SUM(AS5:AS29)</f>
        <v>0</v>
      </c>
      <c r="AT30" s="118">
        <f t="shared" ref="AT30" si="10">SUM(AT5:AT29)</f>
        <v>238500</v>
      </c>
      <c r="AU30" s="118">
        <f t="shared" ref="AU30" si="11">SUM(AU5:AU29)</f>
        <v>0</v>
      </c>
      <c r="AV30" s="118">
        <f t="shared" ref="AV30" si="12">SUM(AV5:AV29)</f>
        <v>0</v>
      </c>
      <c r="AW30" s="118">
        <f t="shared" ref="AW30" si="13">SUM(AW5:AW29)</f>
        <v>0</v>
      </c>
      <c r="AX30" s="118">
        <f t="shared" ref="AX30" si="14">SUM(AX5:AX29)</f>
        <v>0</v>
      </c>
      <c r="AY30" s="118">
        <f t="shared" ref="AY30" si="15">SUM(AY5:AY29)</f>
        <v>0</v>
      </c>
      <c r="AZ30" s="118">
        <f t="shared" ref="AZ30" si="16">SUM(AZ5:AZ29)</f>
        <v>0</v>
      </c>
      <c r="BA30" s="118">
        <f t="shared" ref="BA30" si="17">SUM(BA5:BA29)</f>
        <v>0</v>
      </c>
      <c r="BB30" s="123">
        <f t="shared" ref="BB30" si="18">SUM(BB5:BB29)</f>
        <v>0</v>
      </c>
      <c r="BC30" s="119">
        <f t="shared" ref="BC30" si="19">SUM(BC5:BC29)</f>
        <v>217200</v>
      </c>
      <c r="BD30" s="118">
        <f t="shared" ref="BD30" si="20">SUM(BD5:BD29)</f>
        <v>0</v>
      </c>
      <c r="BE30" s="119">
        <f t="shared" ref="BE30" si="21">SUM(BE5:BE29)</f>
        <v>108500</v>
      </c>
      <c r="BF30" s="118">
        <f t="shared" ref="BF30" si="22">SUM(BF5:BF29)</f>
        <v>300</v>
      </c>
      <c r="BG30" s="118">
        <f t="shared" ref="BG30" si="23">SUM(BG5:BG29)</f>
        <v>0</v>
      </c>
      <c r="BH30" s="118">
        <f t="shared" ref="BH30" si="24">SUM(BH5:BH29)</f>
        <v>3000</v>
      </c>
      <c r="BI30" s="118">
        <f t="shared" ref="BI30" si="25">SUM(BI5:BI29)</f>
        <v>0</v>
      </c>
      <c r="BJ30" s="118">
        <f t="shared" ref="BJ30" si="26">SUM(BJ5:BJ29)</f>
        <v>0</v>
      </c>
      <c r="BK30" s="123">
        <f t="shared" ref="BK30" si="27">SUM(BK5:BK29)</f>
        <v>0</v>
      </c>
      <c r="BL30" s="118">
        <f t="shared" ref="BL30" si="28">SUM(BL5:BL29)</f>
        <v>0</v>
      </c>
      <c r="BM30" s="118">
        <f t="shared" ref="BM30" si="29">SUM(BM5:BM29)</f>
        <v>0</v>
      </c>
      <c r="BN30" s="118">
        <f t="shared" ref="BN30" si="30">SUM(BN5:BN29)</f>
        <v>0</v>
      </c>
      <c r="BO30" s="118">
        <f t="shared" ref="BO30" si="31">SUM(BO5:BO29)</f>
        <v>20000</v>
      </c>
      <c r="BP30" s="118">
        <f t="shared" ref="BP30" si="32">SUM(BP5:BP29)</f>
        <v>0</v>
      </c>
      <c r="BQ30" s="118">
        <f t="shared" ref="BQ30" si="33">SUM(BQ5:BQ29)</f>
        <v>0</v>
      </c>
      <c r="BR30" s="118">
        <f t="shared" ref="BR30" si="34">SUM(BR5:BR29)</f>
        <v>15000</v>
      </c>
      <c r="BS30" s="118">
        <f t="shared" ref="BS30" si="35">SUM(BS5:BS29)</f>
        <v>0</v>
      </c>
      <c r="BT30" s="123">
        <f t="shared" ref="BT30" si="36">SUM(BT5:BT29)</f>
        <v>0</v>
      </c>
      <c r="BU30" s="118">
        <f t="shared" ref="BU30" si="37">SUM(BU5:BU29)</f>
        <v>49150</v>
      </c>
      <c r="BV30" s="118">
        <f t="shared" ref="BV30" si="38">SUM(BV5:BV29)</f>
        <v>0</v>
      </c>
      <c r="BW30" s="118">
        <f t="shared" ref="BW30" si="39">SUM(BW5:BW29)</f>
        <v>315000</v>
      </c>
      <c r="BX30" s="118">
        <f t="shared" ref="BX30" si="40">SUM(BX5:BX29)</f>
        <v>354700</v>
      </c>
      <c r="BY30" s="119">
        <f t="shared" ref="BY30" si="41">SUM(BY5:BY29)</f>
        <v>1539500</v>
      </c>
      <c r="BZ30" s="118">
        <f t="shared" ref="BZ30" si="42">SUM(BZ5:BZ29)</f>
        <v>0</v>
      </c>
      <c r="CA30" s="118">
        <f t="shared" ref="CA30" si="43">SUM(CA5:CA29)</f>
        <v>0</v>
      </c>
      <c r="CB30" s="118">
        <f t="shared" ref="CB30" si="44">SUM(CB5:CB29)</f>
        <v>1000000</v>
      </c>
      <c r="CC30" s="123">
        <f t="shared" ref="CC30" si="45">SUM(CC5:CC29)</f>
        <v>0</v>
      </c>
      <c r="CD30" s="118">
        <f t="shared" ref="CD30" si="46">SUM(CD5:CD29)</f>
        <v>10000</v>
      </c>
      <c r="CE30" s="118">
        <f t="shared" ref="CE30" si="47">SUM(CE5:CE29)</f>
        <v>0</v>
      </c>
      <c r="CF30" s="118">
        <f t="shared" ref="CF30" si="48">SUM(CF5:CF29)</f>
        <v>300000</v>
      </c>
      <c r="CG30" s="118">
        <f t="shared" ref="CG30" si="49">SUM(CG5:CG29)</f>
        <v>235000</v>
      </c>
      <c r="CH30" s="118">
        <f t="shared" ref="CH30" si="50">SUM(CH5:CH29)</f>
        <v>1270000</v>
      </c>
      <c r="CI30" s="118">
        <f t="shared" ref="CI30" si="51">SUM(CI5:CI29)</f>
        <v>0</v>
      </c>
      <c r="CJ30" s="118">
        <f t="shared" ref="CJ30" si="52">SUM(CJ5:CJ29)</f>
        <v>35000</v>
      </c>
      <c r="CK30" s="118">
        <f t="shared" ref="CK30" si="53">SUM(CK5:CK29)</f>
        <v>0</v>
      </c>
      <c r="CL30" s="123">
        <f t="shared" ref="CL30" si="54">SUM(CL5:CL29)</f>
        <v>0</v>
      </c>
    </row>
    <row r="31" spans="1:90" x14ac:dyDescent="0.25">
      <c r="A31" s="120"/>
      <c r="B31" s="120"/>
      <c r="C31" s="120"/>
      <c r="D31" s="120"/>
      <c r="E31" s="120"/>
      <c r="F31" s="120"/>
      <c r="G31" s="120"/>
      <c r="H31" s="120"/>
      <c r="I31" s="120">
        <f>SUM(A30:I30)</f>
        <v>648750</v>
      </c>
      <c r="J31" s="120"/>
      <c r="K31" s="120"/>
      <c r="L31" s="120"/>
      <c r="M31" s="120"/>
      <c r="N31" s="120"/>
      <c r="O31" s="120"/>
      <c r="P31" s="120"/>
      <c r="Q31" s="120"/>
      <c r="R31" s="120">
        <f>SUM(J30:R30)</f>
        <v>1863700</v>
      </c>
      <c r="S31" s="120"/>
      <c r="T31" s="120"/>
      <c r="U31" s="120"/>
      <c r="V31" s="120"/>
      <c r="W31" s="120"/>
      <c r="X31" s="120"/>
      <c r="Y31" s="120"/>
      <c r="Z31" s="120"/>
      <c r="AA31" s="120">
        <f>SUM(S30:AA30)</f>
        <v>11800</v>
      </c>
      <c r="AB31" s="120"/>
      <c r="AC31" s="120"/>
      <c r="AD31" s="120"/>
      <c r="AE31" s="120"/>
      <c r="AF31" s="120"/>
      <c r="AG31" s="120"/>
      <c r="AH31" s="120"/>
      <c r="AI31" s="120"/>
      <c r="AJ31" s="120">
        <f>SUM(AB30:AJ30)</f>
        <v>150000</v>
      </c>
      <c r="AK31" s="120"/>
      <c r="AL31" s="120"/>
      <c r="AM31" s="120"/>
      <c r="AN31" s="120"/>
      <c r="AO31" s="120"/>
      <c r="AP31" s="120"/>
      <c r="AQ31" s="120"/>
      <c r="AR31" s="120"/>
      <c r="AS31" s="120">
        <f>SUM(AK30:AS30)</f>
        <v>13000</v>
      </c>
      <c r="AT31" s="120"/>
      <c r="AU31" s="120"/>
      <c r="AV31" s="120"/>
      <c r="AW31" s="120"/>
      <c r="AX31" s="120"/>
      <c r="AY31" s="120"/>
      <c r="AZ31" s="120"/>
      <c r="BA31" s="120"/>
      <c r="BB31" s="120">
        <f>SUM(AT30:BB30)</f>
        <v>238500</v>
      </c>
      <c r="BC31" s="120"/>
      <c r="BD31" s="120"/>
      <c r="BE31" s="120"/>
      <c r="BF31" s="120"/>
      <c r="BG31" s="120"/>
      <c r="BH31" s="120"/>
      <c r="BI31" s="120"/>
      <c r="BJ31" s="120"/>
      <c r="BK31" s="120">
        <f>SUM(BC30:BK30)</f>
        <v>329000</v>
      </c>
      <c r="BL31" s="120"/>
      <c r="BM31" s="120"/>
      <c r="BN31" s="120"/>
      <c r="BO31" s="120"/>
      <c r="BP31" s="120"/>
      <c r="BQ31" s="120"/>
      <c r="BR31" s="120"/>
      <c r="BS31" s="120"/>
      <c r="BT31" s="120">
        <f>SUM(BL30:BT30)</f>
        <v>35000</v>
      </c>
      <c r="BU31" s="120"/>
      <c r="BV31" s="120"/>
      <c r="BW31" s="120"/>
      <c r="BX31" s="120"/>
      <c r="BY31" s="120"/>
      <c r="BZ31" s="120"/>
      <c r="CA31" s="120"/>
      <c r="CB31" s="120"/>
      <c r="CC31" s="120">
        <f>SUM(BU30:CC30)</f>
        <v>3258350</v>
      </c>
      <c r="CD31" s="120"/>
      <c r="CE31" s="120"/>
      <c r="CF31" s="120"/>
      <c r="CG31" s="120"/>
      <c r="CH31" s="120"/>
      <c r="CI31" s="120"/>
      <c r="CJ31" s="120"/>
      <c r="CK31" s="120"/>
      <c r="CL31" s="120">
        <f>SUM(CD30:CL30)</f>
        <v>1850000</v>
      </c>
    </row>
    <row r="32" spans="1:90" x14ac:dyDescent="0.25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</row>
    <row r="33" spans="1:90" x14ac:dyDescent="0.25">
      <c r="A33" s="120" t="s">
        <v>420</v>
      </c>
      <c r="B33" s="120"/>
      <c r="C33" s="120"/>
      <c r="D33" s="120">
        <f>I31+R31+AA31+AJ31+AS31+BB31+BK31+BT31+CC31+CL31</f>
        <v>8398100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120"/>
    </row>
    <row r="34" spans="1:90" x14ac:dyDescent="0.25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20"/>
      <c r="BS34" s="120"/>
      <c r="BT34" s="120"/>
      <c r="BU34" s="120"/>
      <c r="BV34" s="120"/>
      <c r="BW34" s="120"/>
      <c r="BX34" s="120"/>
      <c r="BY34" s="120"/>
      <c r="BZ34" s="120"/>
      <c r="CA34" s="120"/>
      <c r="CB34" s="120"/>
      <c r="CC34" s="120"/>
      <c r="CD34" s="120"/>
      <c r="CE34" s="120"/>
      <c r="CF34" s="120"/>
      <c r="CG34" s="120"/>
      <c r="CH34" s="120"/>
      <c r="CI34" s="120"/>
      <c r="CJ34" s="120"/>
      <c r="CK34" s="120"/>
      <c r="CL34" s="120"/>
    </row>
    <row r="35" spans="1:90" x14ac:dyDescent="0.25">
      <c r="A35" s="120" t="s">
        <v>421</v>
      </c>
      <c r="B35" s="120"/>
      <c r="C35" s="120"/>
      <c r="D35" s="120"/>
      <c r="E35" s="76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0"/>
      <c r="CF35" s="120"/>
      <c r="CG35" s="120"/>
      <c r="CH35" s="120"/>
      <c r="CI35" s="120"/>
      <c r="CJ35" s="120"/>
      <c r="CK35" s="120"/>
      <c r="CL35" s="120"/>
    </row>
    <row r="36" spans="1:90" x14ac:dyDescent="0.25">
      <c r="A36" s="120"/>
      <c r="B36" s="120"/>
      <c r="C36" s="120"/>
      <c r="D36" s="120"/>
      <c r="E36" s="76"/>
      <c r="F36" s="120" t="s">
        <v>422</v>
      </c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20"/>
      <c r="BT36" s="120"/>
      <c r="BU36" s="120"/>
      <c r="BV36" s="120"/>
      <c r="BW36" s="120"/>
      <c r="BX36" s="120"/>
      <c r="BY36" s="120"/>
      <c r="BZ36" s="120"/>
      <c r="CA36" s="120"/>
      <c r="CB36" s="120"/>
      <c r="CC36" s="120"/>
      <c r="CD36" s="120"/>
      <c r="CE36" s="120"/>
      <c r="CF36" s="120"/>
      <c r="CG36" s="120"/>
      <c r="CH36" s="120"/>
      <c r="CI36" s="120"/>
      <c r="CJ36" s="120"/>
      <c r="CK36" s="120"/>
      <c r="CL36" s="120"/>
    </row>
    <row r="37" spans="1:90" x14ac:dyDescent="0.25">
      <c r="A37" s="120"/>
      <c r="B37" s="130">
        <v>11</v>
      </c>
      <c r="C37" s="120">
        <f>A30+J30+S30+AB30+AK30+AT30+BC30+BL30+BU30+CD30</f>
        <v>1529100</v>
      </c>
      <c r="D37" s="120"/>
      <c r="E37" s="76"/>
      <c r="F37" s="120">
        <v>1579100</v>
      </c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</row>
    <row r="38" spans="1:90" x14ac:dyDescent="0.25">
      <c r="A38" s="120"/>
      <c r="B38" s="130">
        <v>31</v>
      </c>
      <c r="C38" s="120">
        <f>B30+K30+T30+AC30+AL30+AU30+BD30+BM30+BV30+CE30</f>
        <v>17000</v>
      </c>
      <c r="D38" s="120"/>
      <c r="E38" s="76"/>
      <c r="F38" s="120">
        <v>17000</v>
      </c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0"/>
      <c r="CG38" s="120"/>
      <c r="CH38" s="120"/>
      <c r="CI38" s="120"/>
      <c r="CJ38" s="120"/>
      <c r="CK38" s="120"/>
      <c r="CL38" s="120"/>
    </row>
    <row r="39" spans="1:90" x14ac:dyDescent="0.25">
      <c r="A39" s="120"/>
      <c r="B39" s="130">
        <v>43</v>
      </c>
      <c r="C39" s="120">
        <f>C30+L30+U30+AD30+AM30+AV30+BE30+BN30+BW30+CF30</f>
        <v>1399000</v>
      </c>
      <c r="D39" s="120"/>
      <c r="E39" s="76"/>
      <c r="F39" s="120">
        <v>1399000</v>
      </c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0"/>
      <c r="BT39" s="120"/>
      <c r="BU39" s="120"/>
      <c r="BV39" s="120"/>
      <c r="BW39" s="120"/>
      <c r="BX39" s="120"/>
      <c r="BY39" s="120"/>
      <c r="BZ39" s="120"/>
      <c r="CA39" s="120"/>
      <c r="CB39" s="120"/>
      <c r="CC39" s="120"/>
      <c r="CD39" s="120"/>
      <c r="CE39" s="120"/>
      <c r="CF39" s="120"/>
      <c r="CG39" s="120"/>
      <c r="CH39" s="120"/>
      <c r="CI39" s="120"/>
      <c r="CJ39" s="120"/>
      <c r="CK39" s="120"/>
      <c r="CL39" s="120"/>
    </row>
    <row r="40" spans="1:90" x14ac:dyDescent="0.25">
      <c r="A40" s="120"/>
      <c r="B40" s="130">
        <v>52</v>
      </c>
      <c r="C40" s="120">
        <f>D30+M30+V30+AE30+AN30+AW30+BF30+BO30+BX30+CG30</f>
        <v>1000000</v>
      </c>
      <c r="D40" s="120"/>
      <c r="E40" s="76"/>
      <c r="F40" s="120">
        <v>1000000</v>
      </c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  <c r="CL40" s="120"/>
    </row>
    <row r="41" spans="1:90" x14ac:dyDescent="0.25">
      <c r="A41" s="120"/>
      <c r="B41" s="130">
        <v>55</v>
      </c>
      <c r="C41" s="120">
        <f>E30+N30+W30+AF30+AO30+AX30+BG30+BP30+BY30+CH30</f>
        <v>3400000</v>
      </c>
      <c r="D41" s="120"/>
      <c r="E41" s="76"/>
      <c r="F41" s="120">
        <v>3400000</v>
      </c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</row>
    <row r="42" spans="1:90" x14ac:dyDescent="0.25">
      <c r="A42" s="120"/>
      <c r="B42" s="130">
        <v>61</v>
      </c>
      <c r="C42" s="120">
        <f>F30+O30+X30+AG30+AP30+AY30+BH30+BQ30+BZ30+CI30</f>
        <v>3000</v>
      </c>
      <c r="D42" s="120"/>
      <c r="E42" s="76"/>
      <c r="F42" s="120">
        <v>3000</v>
      </c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</row>
    <row r="43" spans="1:90" x14ac:dyDescent="0.25">
      <c r="A43" s="120"/>
      <c r="B43" s="130">
        <v>71</v>
      </c>
      <c r="C43" s="120">
        <f>G30+P30+Y30+AH30+AQ30+AZ30+BI30+BR30+CA30+CJ30</f>
        <v>50000</v>
      </c>
      <c r="D43" s="120"/>
      <c r="E43" s="76"/>
      <c r="F43" s="120">
        <v>50000</v>
      </c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</row>
    <row r="44" spans="1:90" x14ac:dyDescent="0.25">
      <c r="A44" s="120"/>
      <c r="B44" s="130">
        <v>81</v>
      </c>
      <c r="C44" s="120">
        <f>H30+Q30+Z30+AI30+AR30+BA30+BJ30+BS30+CB30+CK30</f>
        <v>1000000</v>
      </c>
      <c r="D44" s="120"/>
      <c r="E44" s="76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</row>
    <row r="45" spans="1:90" x14ac:dyDescent="0.25">
      <c r="A45" s="120"/>
      <c r="B45" s="130" t="s">
        <v>419</v>
      </c>
      <c r="C45" s="120">
        <f>I30+R30+AA30+AJ30+AS30+BB30+BK30+BT30+CC30+CL30</f>
        <v>0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0"/>
      <c r="CI45" s="120"/>
      <c r="CJ45" s="120"/>
      <c r="CK45" s="120"/>
      <c r="CL45" s="120"/>
    </row>
    <row r="46" spans="1:90" x14ac:dyDescent="0.25">
      <c r="A46" s="120"/>
      <c r="B46" s="76"/>
      <c r="C46" s="121">
        <f>SUM(C37:C45)</f>
        <v>8398100</v>
      </c>
      <c r="D46" s="120"/>
      <c r="E46" s="120"/>
      <c r="F46" s="121">
        <f>SUM(F37:F45)</f>
        <v>7448100</v>
      </c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120"/>
      <c r="CC46" s="120"/>
      <c r="CD46" s="120"/>
      <c r="CE46" s="120"/>
      <c r="CF46" s="120"/>
      <c r="CG46" s="120"/>
      <c r="CH46" s="120"/>
      <c r="CI46" s="120"/>
      <c r="CJ46" s="120"/>
      <c r="CK46" s="120"/>
      <c r="CL46" s="120"/>
    </row>
    <row r="47" spans="1:90" x14ac:dyDescent="0.25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</row>
    <row r="48" spans="1:90" x14ac:dyDescent="0.25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120"/>
      <c r="CL48" s="120"/>
    </row>
    <row r="49" spans="1:90" x14ac:dyDescent="0.25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0"/>
      <c r="CK49" s="120"/>
      <c r="CL49" s="120"/>
    </row>
    <row r="50" spans="1:90" x14ac:dyDescent="0.25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20"/>
      <c r="CF50" s="120"/>
      <c r="CG50" s="120"/>
      <c r="CH50" s="120"/>
      <c r="CI50" s="120"/>
      <c r="CJ50" s="120"/>
      <c r="CK50" s="120"/>
      <c r="CL50" s="120"/>
    </row>
    <row r="51" spans="1:90" x14ac:dyDescent="0.25">
      <c r="A51" s="120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  <c r="CE51" s="120"/>
      <c r="CF51" s="120"/>
      <c r="CG51" s="120"/>
      <c r="CH51" s="120"/>
      <c r="CI51" s="120"/>
      <c r="CJ51" s="120"/>
      <c r="CK51" s="120"/>
      <c r="CL51" s="120"/>
    </row>
    <row r="52" spans="1:90" x14ac:dyDescent="0.25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/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</row>
    <row r="53" spans="1:90" x14ac:dyDescent="0.25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</row>
    <row r="54" spans="1:90" x14ac:dyDescent="0.25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0"/>
    </row>
    <row r="55" spans="1:90" x14ac:dyDescent="0.25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20"/>
      <c r="BS55" s="120"/>
      <c r="BT55" s="120"/>
      <c r="BU55" s="120"/>
      <c r="BV55" s="120"/>
      <c r="BW55" s="120"/>
      <c r="BX55" s="120"/>
      <c r="BY55" s="120"/>
      <c r="BZ55" s="120"/>
      <c r="CA55" s="120"/>
      <c r="CB55" s="120"/>
      <c r="CC55" s="120"/>
      <c r="CD55" s="120"/>
      <c r="CE55" s="120"/>
      <c r="CF55" s="120"/>
      <c r="CG55" s="120"/>
      <c r="CH55" s="120"/>
      <c r="CI55" s="120"/>
      <c r="CJ55" s="120"/>
      <c r="CK55" s="120"/>
      <c r="CL55" s="120"/>
    </row>
    <row r="56" spans="1:90" x14ac:dyDescent="0.25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20"/>
      <c r="BS56" s="120"/>
      <c r="BT56" s="120"/>
      <c r="BU56" s="120"/>
      <c r="BV56" s="120"/>
      <c r="BW56" s="120"/>
      <c r="BX56" s="120"/>
      <c r="BY56" s="120"/>
      <c r="BZ56" s="120"/>
      <c r="CA56" s="120"/>
      <c r="CB56" s="120"/>
      <c r="CC56" s="120"/>
      <c r="CD56" s="120"/>
      <c r="CE56" s="120"/>
      <c r="CF56" s="120"/>
      <c r="CG56" s="120"/>
      <c r="CH56" s="120"/>
      <c r="CI56" s="120"/>
      <c r="CJ56" s="120"/>
      <c r="CK56" s="120"/>
      <c r="CL56" s="120"/>
    </row>
    <row r="57" spans="1:90" x14ac:dyDescent="0.25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20"/>
      <c r="BS57" s="120"/>
      <c r="BT57" s="120"/>
      <c r="BU57" s="120"/>
      <c r="BV57" s="120"/>
      <c r="BW57" s="120"/>
      <c r="BX57" s="120"/>
      <c r="BY57" s="120"/>
      <c r="BZ57" s="120"/>
      <c r="CA57" s="120"/>
      <c r="CB57" s="120"/>
      <c r="CC57" s="120"/>
      <c r="CD57" s="120"/>
      <c r="CE57" s="120"/>
      <c r="CF57" s="120"/>
      <c r="CG57" s="120"/>
      <c r="CH57" s="120"/>
      <c r="CI57" s="120"/>
      <c r="CJ57" s="120"/>
      <c r="CK57" s="120"/>
      <c r="CL57" s="120"/>
    </row>
    <row r="58" spans="1:90" x14ac:dyDescent="0.25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20"/>
      <c r="BS58" s="120"/>
      <c r="BT58" s="120"/>
      <c r="BU58" s="120"/>
      <c r="BV58" s="120"/>
      <c r="BW58" s="120"/>
      <c r="BX58" s="120"/>
      <c r="BY58" s="120"/>
      <c r="BZ58" s="120"/>
      <c r="CA58" s="120"/>
      <c r="CB58" s="120"/>
      <c r="CC58" s="120"/>
      <c r="CD58" s="120"/>
      <c r="CE58" s="120"/>
      <c r="CF58" s="120"/>
      <c r="CG58" s="120"/>
      <c r="CH58" s="120"/>
      <c r="CI58" s="120"/>
      <c r="CJ58" s="120"/>
      <c r="CK58" s="120"/>
      <c r="CL58" s="120"/>
    </row>
    <row r="59" spans="1:90" x14ac:dyDescent="0.25">
      <c r="A59" s="12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0"/>
      <c r="CI59" s="120"/>
      <c r="CJ59" s="120"/>
      <c r="CK59" s="120"/>
      <c r="CL59" s="120"/>
    </row>
    <row r="60" spans="1:90" x14ac:dyDescent="0.25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20"/>
      <c r="BS60" s="120"/>
      <c r="BT60" s="120"/>
      <c r="BU60" s="120"/>
      <c r="BV60" s="120"/>
      <c r="BW60" s="120"/>
      <c r="BX60" s="120"/>
      <c r="BY60" s="120"/>
      <c r="BZ60" s="120"/>
      <c r="CA60" s="120"/>
      <c r="CB60" s="120"/>
      <c r="CC60" s="120"/>
      <c r="CD60" s="120"/>
      <c r="CE60" s="120"/>
      <c r="CF60" s="120"/>
      <c r="CG60" s="120"/>
      <c r="CH60" s="120"/>
      <c r="CI60" s="120"/>
      <c r="CJ60" s="120"/>
      <c r="CK60" s="120"/>
      <c r="CL60" s="120"/>
    </row>
    <row r="61" spans="1:90" x14ac:dyDescent="0.25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120"/>
      <c r="CC61" s="120"/>
      <c r="CD61" s="120"/>
      <c r="CE61" s="120"/>
      <c r="CF61" s="120"/>
      <c r="CG61" s="120"/>
      <c r="CH61" s="120"/>
      <c r="CI61" s="120"/>
      <c r="CJ61" s="120"/>
      <c r="CK61" s="120"/>
      <c r="CL61" s="120"/>
    </row>
    <row r="62" spans="1:90" x14ac:dyDescent="0.25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2025-12-08T10:04:48Z</cp:lastPrinted>
  <dcterms:created xsi:type="dcterms:W3CDTF">2022-10-20T10:09:15Z</dcterms:created>
  <dcterms:modified xsi:type="dcterms:W3CDTF">2025-12-31T11:19:50Z</dcterms:modified>
</cp:coreProperties>
</file>