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507B82FE-BAEA-4A08-8D91-5FC3AC19210E}" xr6:coauthVersionLast="47" xr6:coauthVersionMax="47" xr10:uidLastSave="{00000000-0000-0000-0000-000000000000}"/>
  <bookViews>
    <workbookView xWindow="-120" yWindow="-120" windowWidth="29040" windowHeight="15720" xr2:uid="{1BE0F17D-46A9-4DFF-9F62-6C4AD17E7B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9" i="1" l="1"/>
  <c r="L160" i="1"/>
  <c r="N559" i="1"/>
  <c r="N125" i="1"/>
  <c r="N116" i="1"/>
  <c r="N111" i="1"/>
  <c r="N103" i="1"/>
  <c r="N100" i="1"/>
  <c r="N97" i="1"/>
  <c r="N92" i="1"/>
  <c r="N84" i="1"/>
  <c r="J84" i="1"/>
  <c r="J97" i="1"/>
  <c r="J100" i="1"/>
  <c r="J103" i="1"/>
  <c r="J111" i="1"/>
  <c r="J125" i="1"/>
  <c r="J116" i="1"/>
  <c r="L116" i="1"/>
  <c r="J92" i="1"/>
  <c r="L84" i="1"/>
  <c r="J160" i="1"/>
  <c r="N424" i="1"/>
  <c r="L424" i="1"/>
  <c r="J424" i="1"/>
  <c r="H424" i="1"/>
  <c r="F424" i="1"/>
  <c r="N422" i="1"/>
  <c r="L422" i="1"/>
  <c r="J422" i="1"/>
  <c r="H422" i="1"/>
  <c r="H419" i="1" s="1"/>
  <c r="F422" i="1"/>
  <c r="F419" i="1" s="1"/>
  <c r="N162" i="1"/>
  <c r="L162" i="1"/>
  <c r="J162" i="1"/>
  <c r="N395" i="1"/>
  <c r="N392" i="1" s="1"/>
  <c r="L395" i="1"/>
  <c r="L392" i="1" s="1"/>
  <c r="J395" i="1"/>
  <c r="J392" i="1" s="1"/>
  <c r="H392" i="1"/>
  <c r="F392" i="1"/>
  <c r="J150" i="1"/>
  <c r="N150" i="1"/>
  <c r="L150" i="1"/>
  <c r="N175" i="1"/>
  <c r="L175" i="1"/>
  <c r="J175" i="1"/>
  <c r="N156" i="1"/>
  <c r="L156" i="1"/>
  <c r="J156" i="1"/>
  <c r="L103" i="1"/>
  <c r="L100" i="1"/>
  <c r="L559" i="1"/>
  <c r="J559" i="1"/>
  <c r="H559" i="1"/>
  <c r="F559" i="1"/>
  <c r="H371" i="1"/>
  <c r="H282" i="1"/>
  <c r="H292" i="1"/>
  <c r="H290" i="1"/>
  <c r="H273" i="1"/>
  <c r="J65" i="1"/>
  <c r="L419" i="1" l="1"/>
  <c r="N419" i="1"/>
  <c r="J419" i="1"/>
  <c r="J32" i="1"/>
  <c r="N587" i="1"/>
  <c r="N585" i="1" s="1"/>
  <c r="N584" i="1" s="1"/>
  <c r="L587" i="1"/>
  <c r="L585" i="1" s="1"/>
  <c r="L584" i="1" s="1"/>
  <c r="J587" i="1"/>
  <c r="J585" i="1" s="1"/>
  <c r="J584" i="1" s="1"/>
  <c r="H587" i="1"/>
  <c r="H585" i="1" s="1"/>
  <c r="H584" i="1" s="1"/>
  <c r="F587" i="1"/>
  <c r="F585" i="1" s="1"/>
  <c r="F584" i="1" s="1"/>
  <c r="N447" i="1"/>
  <c r="J170" i="1"/>
  <c r="N181" i="1"/>
  <c r="L181" i="1"/>
  <c r="N180" i="1"/>
  <c r="L180" i="1"/>
  <c r="N179" i="1"/>
  <c r="L179" i="1"/>
  <c r="N178" i="1"/>
  <c r="L178" i="1"/>
  <c r="N176" i="1"/>
  <c r="L176" i="1"/>
  <c r="N172" i="1"/>
  <c r="L172" i="1"/>
  <c r="N171" i="1"/>
  <c r="L171" i="1"/>
  <c r="N170" i="1"/>
  <c r="L170" i="1"/>
  <c r="N169" i="1"/>
  <c r="L169" i="1"/>
  <c r="N167" i="1"/>
  <c r="L167" i="1"/>
  <c r="N164" i="1"/>
  <c r="L164" i="1"/>
  <c r="N163" i="1"/>
  <c r="L163" i="1"/>
  <c r="N160" i="1"/>
  <c r="N159" i="1"/>
  <c r="L159" i="1"/>
  <c r="N157" i="1"/>
  <c r="L157" i="1"/>
  <c r="N154" i="1"/>
  <c r="L154" i="1"/>
  <c r="N152" i="1"/>
  <c r="L152" i="1"/>
  <c r="N151" i="1"/>
  <c r="L151" i="1"/>
  <c r="N147" i="1"/>
  <c r="L147" i="1"/>
  <c r="N146" i="1"/>
  <c r="L146" i="1"/>
  <c r="N143" i="1"/>
  <c r="L143" i="1"/>
  <c r="N142" i="1"/>
  <c r="L142" i="1"/>
  <c r="L125" i="1"/>
  <c r="L111" i="1"/>
  <c r="L97" i="1"/>
  <c r="L92" i="1"/>
  <c r="N80" i="1"/>
  <c r="L80" i="1"/>
  <c r="J181" i="1"/>
  <c r="J180" i="1"/>
  <c r="J179" i="1"/>
  <c r="J178" i="1"/>
  <c r="J176" i="1"/>
  <c r="J172" i="1"/>
  <c r="J171" i="1"/>
  <c r="J169" i="1"/>
  <c r="J167" i="1"/>
  <c r="J164" i="1"/>
  <c r="J163" i="1"/>
  <c r="J159" i="1"/>
  <c r="J157" i="1"/>
  <c r="J154" i="1"/>
  <c r="J152" i="1"/>
  <c r="J151" i="1"/>
  <c r="J147" i="1"/>
  <c r="J146" i="1"/>
  <c r="J143" i="1"/>
  <c r="J142" i="1"/>
  <c r="F321" i="1"/>
  <c r="J80" i="1"/>
  <c r="J79" i="1" s="1"/>
  <c r="N659" i="1"/>
  <c r="L659" i="1"/>
  <c r="J659" i="1"/>
  <c r="H659" i="1"/>
  <c r="F659" i="1"/>
  <c r="L447" i="1"/>
  <c r="J447" i="1"/>
  <c r="H447" i="1"/>
  <c r="F447" i="1"/>
  <c r="J371" i="1"/>
  <c r="J368" i="1"/>
  <c r="N575" i="1"/>
  <c r="N573" i="1" s="1"/>
  <c r="L575" i="1"/>
  <c r="L573" i="1" s="1"/>
  <c r="J575" i="1"/>
  <c r="J573" i="1" s="1"/>
  <c r="H575" i="1"/>
  <c r="H573" i="1" s="1"/>
  <c r="F575" i="1"/>
  <c r="F573" i="1" s="1"/>
  <c r="N478" i="1"/>
  <c r="N476" i="1" s="1"/>
  <c r="L478" i="1"/>
  <c r="L476" i="1" s="1"/>
  <c r="J478" i="1"/>
  <c r="J476" i="1" s="1"/>
  <c r="H478" i="1"/>
  <c r="H476" i="1" s="1"/>
  <c r="F478" i="1"/>
  <c r="F476" i="1" s="1"/>
  <c r="N439" i="1"/>
  <c r="L439" i="1"/>
  <c r="J439" i="1"/>
  <c r="H439" i="1"/>
  <c r="F439" i="1"/>
  <c r="N368" i="1"/>
  <c r="L368" i="1"/>
  <c r="H368" i="1"/>
  <c r="H364" i="1" s="1"/>
  <c r="F368" i="1"/>
  <c r="N526" i="1"/>
  <c r="L526" i="1"/>
  <c r="J526" i="1"/>
  <c r="H526" i="1"/>
  <c r="F526" i="1"/>
  <c r="J364" i="1" l="1"/>
  <c r="J110" i="1"/>
  <c r="J596" i="1"/>
  <c r="J506" i="1"/>
  <c r="J497" i="1"/>
  <c r="J454" i="1"/>
  <c r="J33" i="1"/>
  <c r="N409" i="1"/>
  <c r="L409" i="1"/>
  <c r="J409" i="1"/>
  <c r="H409" i="1"/>
  <c r="F409" i="1"/>
  <c r="J336" i="1"/>
  <c r="N336" i="1"/>
  <c r="L336" i="1"/>
  <c r="H336" i="1"/>
  <c r="F336" i="1"/>
  <c r="J133" i="1" l="1"/>
  <c r="F255" i="1"/>
  <c r="F211" i="1"/>
  <c r="N255" i="1" l="1"/>
  <c r="L255" i="1"/>
  <c r="J255" i="1"/>
  <c r="H255" i="1"/>
  <c r="F596" i="1"/>
  <c r="H596" i="1"/>
  <c r="L596" i="1"/>
  <c r="N596" i="1"/>
  <c r="F520" i="1"/>
  <c r="H506" i="1"/>
  <c r="F506" i="1"/>
  <c r="N497" i="1"/>
  <c r="L497" i="1"/>
  <c r="H497" i="1"/>
  <c r="F497" i="1"/>
  <c r="N442" i="1"/>
  <c r="L442" i="1"/>
  <c r="J442" i="1"/>
  <c r="H442" i="1"/>
  <c r="F442" i="1"/>
  <c r="N371" i="1"/>
  <c r="L371" i="1"/>
  <c r="F371" i="1"/>
  <c r="N244" i="1"/>
  <c r="N242" i="1" s="1"/>
  <c r="L244" i="1"/>
  <c r="L242" i="1" s="1"/>
  <c r="J244" i="1"/>
  <c r="J242" i="1" s="1"/>
  <c r="H244" i="1"/>
  <c r="H242" i="1" s="1"/>
  <c r="F244" i="1"/>
  <c r="F242" i="1" s="1"/>
  <c r="N227" i="1"/>
  <c r="L227" i="1"/>
  <c r="J227" i="1"/>
  <c r="H227" i="1"/>
  <c r="F227" i="1"/>
  <c r="N191" i="1"/>
  <c r="L191" i="1"/>
  <c r="J191" i="1"/>
  <c r="H191" i="1"/>
  <c r="N188" i="1"/>
  <c r="L188" i="1"/>
  <c r="J188" i="1"/>
  <c r="H188" i="1"/>
  <c r="F191" i="1"/>
  <c r="F188" i="1"/>
  <c r="N144" i="1"/>
  <c r="L144" i="1"/>
  <c r="J144" i="1"/>
  <c r="H144" i="1"/>
  <c r="F144" i="1"/>
  <c r="N177" i="1"/>
  <c r="L177" i="1"/>
  <c r="J177" i="1"/>
  <c r="H177" i="1"/>
  <c r="F177" i="1"/>
  <c r="N161" i="1"/>
  <c r="L161" i="1"/>
  <c r="J161" i="1"/>
  <c r="H161" i="1"/>
  <c r="F161" i="1"/>
  <c r="N155" i="1"/>
  <c r="L155" i="1"/>
  <c r="J155" i="1"/>
  <c r="H155" i="1"/>
  <c r="N148" i="1"/>
  <c r="L148" i="1"/>
  <c r="J148" i="1"/>
  <c r="H148" i="1"/>
  <c r="F148" i="1"/>
  <c r="F155" i="1"/>
  <c r="N141" i="1"/>
  <c r="L141" i="1"/>
  <c r="J141" i="1"/>
  <c r="H141" i="1"/>
  <c r="F141" i="1"/>
  <c r="N675" i="1" l="1"/>
  <c r="N671" i="1" s="1"/>
  <c r="N670" i="1" s="1"/>
  <c r="N669" i="1" s="1"/>
  <c r="N668" i="1" s="1"/>
  <c r="L675" i="1"/>
  <c r="L671" i="1" s="1"/>
  <c r="L670" i="1" s="1"/>
  <c r="L669" i="1" s="1"/>
  <c r="L668" i="1" s="1"/>
  <c r="J675" i="1"/>
  <c r="J671" i="1" s="1"/>
  <c r="J670" i="1" s="1"/>
  <c r="J669" i="1" s="1"/>
  <c r="J668" i="1" s="1"/>
  <c r="H675" i="1"/>
  <c r="H671" i="1" s="1"/>
  <c r="H670" i="1" s="1"/>
  <c r="H669" i="1" s="1"/>
  <c r="H668" i="1" s="1"/>
  <c r="F675" i="1"/>
  <c r="F671" i="1" s="1"/>
  <c r="F670" i="1" s="1"/>
  <c r="F669" i="1" s="1"/>
  <c r="F668" i="1" s="1"/>
  <c r="N666" i="1"/>
  <c r="N664" i="1" s="1"/>
  <c r="N663" i="1" s="1"/>
  <c r="N662" i="1" s="1"/>
  <c r="L666" i="1"/>
  <c r="L664" i="1" s="1"/>
  <c r="L663" i="1" s="1"/>
  <c r="L662" i="1" s="1"/>
  <c r="J666" i="1"/>
  <c r="J664" i="1" s="1"/>
  <c r="J663" i="1" s="1"/>
  <c r="J662" i="1" s="1"/>
  <c r="H666" i="1"/>
  <c r="H664" i="1" s="1"/>
  <c r="H663" i="1" s="1"/>
  <c r="H662" i="1" s="1"/>
  <c r="F666" i="1"/>
  <c r="F664" i="1" s="1"/>
  <c r="F663" i="1" s="1"/>
  <c r="F662" i="1" s="1"/>
  <c r="N655" i="1"/>
  <c r="L655" i="1"/>
  <c r="J655" i="1"/>
  <c r="H655" i="1"/>
  <c r="F655" i="1"/>
  <c r="N653" i="1"/>
  <c r="N650" i="1" s="1"/>
  <c r="L653" i="1"/>
  <c r="L650" i="1" s="1"/>
  <c r="J653" i="1"/>
  <c r="J650" i="1" s="1"/>
  <c r="H653" i="1"/>
  <c r="H650" i="1" s="1"/>
  <c r="F653" i="1"/>
  <c r="F650" i="1" s="1"/>
  <c r="N647" i="1"/>
  <c r="N644" i="1" s="1"/>
  <c r="L647" i="1"/>
  <c r="L644" i="1" s="1"/>
  <c r="J647" i="1"/>
  <c r="J644" i="1" s="1"/>
  <c r="H647" i="1"/>
  <c r="H644" i="1" s="1"/>
  <c r="F647" i="1"/>
  <c r="F644" i="1" s="1"/>
  <c r="N641" i="1"/>
  <c r="N639" i="1" s="1"/>
  <c r="L641" i="1"/>
  <c r="L639" i="1" s="1"/>
  <c r="J641" i="1"/>
  <c r="J639" i="1" s="1"/>
  <c r="H641" i="1"/>
  <c r="H639" i="1" s="1"/>
  <c r="F641" i="1"/>
  <c r="F639" i="1" s="1"/>
  <c r="N634" i="1"/>
  <c r="N632" i="1" s="1"/>
  <c r="N631" i="1" s="1"/>
  <c r="N630" i="1" s="1"/>
  <c r="L634" i="1"/>
  <c r="L632" i="1" s="1"/>
  <c r="L631" i="1" s="1"/>
  <c r="L630" i="1" s="1"/>
  <c r="J634" i="1"/>
  <c r="J632" i="1" s="1"/>
  <c r="J631" i="1" s="1"/>
  <c r="J630" i="1" s="1"/>
  <c r="H634" i="1"/>
  <c r="H632" i="1" s="1"/>
  <c r="H631" i="1" s="1"/>
  <c r="H630" i="1" s="1"/>
  <c r="F634" i="1"/>
  <c r="F632" i="1" s="1"/>
  <c r="F631" i="1" s="1"/>
  <c r="F630" i="1" s="1"/>
  <c r="N628" i="1"/>
  <c r="N623" i="1" s="1"/>
  <c r="N622" i="1" s="1"/>
  <c r="L628" i="1"/>
  <c r="L623" i="1" s="1"/>
  <c r="L622" i="1" s="1"/>
  <c r="J628" i="1"/>
  <c r="J623" i="1" s="1"/>
  <c r="J622" i="1" s="1"/>
  <c r="H628" i="1"/>
  <c r="H623" i="1" s="1"/>
  <c r="H622" i="1" s="1"/>
  <c r="F628" i="1"/>
  <c r="F623" i="1" s="1"/>
  <c r="F622" i="1" s="1"/>
  <c r="N620" i="1"/>
  <c r="N617" i="1" s="1"/>
  <c r="N616" i="1" s="1"/>
  <c r="L620" i="1"/>
  <c r="L617" i="1" s="1"/>
  <c r="L616" i="1" s="1"/>
  <c r="J620" i="1"/>
  <c r="J617" i="1" s="1"/>
  <c r="J616" i="1" s="1"/>
  <c r="H620" i="1"/>
  <c r="H617" i="1" s="1"/>
  <c r="H616" i="1" s="1"/>
  <c r="F620" i="1"/>
  <c r="F617" i="1" s="1"/>
  <c r="F616" i="1" s="1"/>
  <c r="N614" i="1"/>
  <c r="N611" i="1" s="1"/>
  <c r="L614" i="1"/>
  <c r="L611" i="1" s="1"/>
  <c r="J614" i="1"/>
  <c r="J611" i="1" s="1"/>
  <c r="H614" i="1"/>
  <c r="H611" i="1" s="1"/>
  <c r="F614" i="1"/>
  <c r="F611" i="1" s="1"/>
  <c r="N609" i="1"/>
  <c r="N606" i="1" s="1"/>
  <c r="L609" i="1"/>
  <c r="L606" i="1" s="1"/>
  <c r="J609" i="1"/>
  <c r="J606" i="1" s="1"/>
  <c r="H609" i="1"/>
  <c r="H606" i="1" s="1"/>
  <c r="F609" i="1"/>
  <c r="F606" i="1" s="1"/>
  <c r="N603" i="1"/>
  <c r="N599" i="1" s="1"/>
  <c r="L603" i="1"/>
  <c r="L599" i="1" s="1"/>
  <c r="J603" i="1"/>
  <c r="J599" i="1" s="1"/>
  <c r="H603" i="1"/>
  <c r="H599" i="1" s="1"/>
  <c r="F603" i="1"/>
  <c r="F599" i="1" s="1"/>
  <c r="N592" i="1"/>
  <c r="L592" i="1"/>
  <c r="J592" i="1"/>
  <c r="H592" i="1"/>
  <c r="F592" i="1"/>
  <c r="N582" i="1"/>
  <c r="N579" i="1" s="1"/>
  <c r="N578" i="1" s="1"/>
  <c r="L582" i="1"/>
  <c r="L579" i="1" s="1"/>
  <c r="L578" i="1" s="1"/>
  <c r="J582" i="1"/>
  <c r="J579" i="1" s="1"/>
  <c r="J578" i="1" s="1"/>
  <c r="H582" i="1"/>
  <c r="H579" i="1" s="1"/>
  <c r="H578" i="1" s="1"/>
  <c r="F582" i="1"/>
  <c r="F579" i="1" s="1"/>
  <c r="F578" i="1" s="1"/>
  <c r="N571" i="1"/>
  <c r="N569" i="1" s="1"/>
  <c r="N568" i="1" s="1"/>
  <c r="L571" i="1"/>
  <c r="L569" i="1" s="1"/>
  <c r="L568" i="1" s="1"/>
  <c r="J571" i="1"/>
  <c r="J569" i="1" s="1"/>
  <c r="J568" i="1" s="1"/>
  <c r="H571" i="1"/>
  <c r="H569" i="1" s="1"/>
  <c r="H568" i="1" s="1"/>
  <c r="F571" i="1"/>
  <c r="F569" i="1" s="1"/>
  <c r="F568" i="1" s="1"/>
  <c r="N565" i="1"/>
  <c r="N563" i="1" s="1"/>
  <c r="L565" i="1"/>
  <c r="L563" i="1" s="1"/>
  <c r="J565" i="1"/>
  <c r="J563" i="1" s="1"/>
  <c r="H565" i="1"/>
  <c r="H563" i="1" s="1"/>
  <c r="F565" i="1"/>
  <c r="F563" i="1" s="1"/>
  <c r="N561" i="1"/>
  <c r="N556" i="1" s="1"/>
  <c r="L561" i="1"/>
  <c r="L556" i="1" s="1"/>
  <c r="J561" i="1"/>
  <c r="J556" i="1" s="1"/>
  <c r="H561" i="1"/>
  <c r="H556" i="1" s="1"/>
  <c r="F561" i="1"/>
  <c r="F556" i="1" s="1"/>
  <c r="N553" i="1"/>
  <c r="L553" i="1"/>
  <c r="L551" i="1" s="1"/>
  <c r="L550" i="1" s="1"/>
  <c r="J553" i="1"/>
  <c r="J551" i="1" s="1"/>
  <c r="J550" i="1" s="1"/>
  <c r="H553" i="1"/>
  <c r="H551" i="1" s="1"/>
  <c r="H550" i="1" s="1"/>
  <c r="F553" i="1"/>
  <c r="F551" i="1" s="1"/>
  <c r="F550" i="1" s="1"/>
  <c r="N548" i="1"/>
  <c r="N546" i="1" s="1"/>
  <c r="N545" i="1" s="1"/>
  <c r="L548" i="1"/>
  <c r="L546" i="1" s="1"/>
  <c r="L545" i="1" s="1"/>
  <c r="J548" i="1"/>
  <c r="J546" i="1" s="1"/>
  <c r="J545" i="1" s="1"/>
  <c r="H548" i="1"/>
  <c r="H546" i="1" s="1"/>
  <c r="H545" i="1" s="1"/>
  <c r="F548" i="1"/>
  <c r="F546" i="1" s="1"/>
  <c r="F545" i="1" s="1"/>
  <c r="N542" i="1"/>
  <c r="N538" i="1" s="1"/>
  <c r="N537" i="1" s="1"/>
  <c r="L542" i="1"/>
  <c r="L538" i="1" s="1"/>
  <c r="L537" i="1" s="1"/>
  <c r="J542" i="1"/>
  <c r="J538" i="1" s="1"/>
  <c r="J537" i="1" s="1"/>
  <c r="H542" i="1"/>
  <c r="H538" i="1" s="1"/>
  <c r="H537" i="1" s="1"/>
  <c r="F542" i="1"/>
  <c r="F538" i="1" s="1"/>
  <c r="F537" i="1" s="1"/>
  <c r="N535" i="1"/>
  <c r="N531" i="1" s="1"/>
  <c r="L535" i="1"/>
  <c r="L531" i="1" s="1"/>
  <c r="J535" i="1"/>
  <c r="J531" i="1" s="1"/>
  <c r="H535" i="1"/>
  <c r="H531" i="1" s="1"/>
  <c r="F535" i="1"/>
  <c r="F531" i="1" s="1"/>
  <c r="N529" i="1"/>
  <c r="L529" i="1"/>
  <c r="J529" i="1"/>
  <c r="H529" i="1"/>
  <c r="F529" i="1"/>
  <c r="N520" i="1"/>
  <c r="N518" i="1" s="1"/>
  <c r="L520" i="1"/>
  <c r="L518" i="1" s="1"/>
  <c r="J520" i="1"/>
  <c r="J518" i="1" s="1"/>
  <c r="H520" i="1"/>
  <c r="H518" i="1" s="1"/>
  <c r="F518" i="1"/>
  <c r="N516" i="1"/>
  <c r="N514" i="1" s="1"/>
  <c r="L516" i="1"/>
  <c r="L514" i="1" s="1"/>
  <c r="J516" i="1"/>
  <c r="J514" i="1" s="1"/>
  <c r="H516" i="1"/>
  <c r="H514" i="1" s="1"/>
  <c r="F516" i="1"/>
  <c r="F514" i="1" s="1"/>
  <c r="N512" i="1"/>
  <c r="N509" i="1" s="1"/>
  <c r="L512" i="1"/>
  <c r="L509" i="1" s="1"/>
  <c r="J512" i="1"/>
  <c r="J509" i="1" s="1"/>
  <c r="H512" i="1"/>
  <c r="H509" i="1" s="1"/>
  <c r="F512" i="1"/>
  <c r="F509" i="1" s="1"/>
  <c r="N502" i="1"/>
  <c r="L502" i="1"/>
  <c r="J502" i="1"/>
  <c r="H502" i="1"/>
  <c r="F502" i="1"/>
  <c r="N495" i="1"/>
  <c r="L495" i="1"/>
  <c r="J495" i="1"/>
  <c r="H495" i="1"/>
  <c r="F495" i="1"/>
  <c r="N493" i="1"/>
  <c r="N491" i="1" s="1"/>
  <c r="L493" i="1"/>
  <c r="L491" i="1" s="1"/>
  <c r="J493" i="1"/>
  <c r="J491" i="1" s="1"/>
  <c r="H493" i="1"/>
  <c r="H491" i="1" s="1"/>
  <c r="F493" i="1"/>
  <c r="F491" i="1" s="1"/>
  <c r="N489" i="1"/>
  <c r="N486" i="1" s="1"/>
  <c r="L489" i="1"/>
  <c r="L486" i="1" s="1"/>
  <c r="J489" i="1"/>
  <c r="J486" i="1" s="1"/>
  <c r="H489" i="1"/>
  <c r="H486" i="1" s="1"/>
  <c r="F489" i="1"/>
  <c r="F486" i="1" s="1"/>
  <c r="N484" i="1"/>
  <c r="N482" i="1" s="1"/>
  <c r="L484" i="1"/>
  <c r="L482" i="1" s="1"/>
  <c r="J484" i="1"/>
  <c r="J482" i="1" s="1"/>
  <c r="H484" i="1"/>
  <c r="H482" i="1" s="1"/>
  <c r="F484" i="1"/>
  <c r="F482" i="1" s="1"/>
  <c r="N474" i="1"/>
  <c r="N472" i="1" s="1"/>
  <c r="N471" i="1" s="1"/>
  <c r="L474" i="1"/>
  <c r="L472" i="1" s="1"/>
  <c r="L471" i="1" s="1"/>
  <c r="J474" i="1"/>
  <c r="J472" i="1" s="1"/>
  <c r="J471" i="1" s="1"/>
  <c r="H474" i="1"/>
  <c r="H472" i="1" s="1"/>
  <c r="H471" i="1" s="1"/>
  <c r="F474" i="1"/>
  <c r="F472" i="1" s="1"/>
  <c r="F471" i="1" s="1"/>
  <c r="N469" i="1"/>
  <c r="N467" i="1" s="1"/>
  <c r="L469" i="1"/>
  <c r="L467" i="1" s="1"/>
  <c r="J469" i="1"/>
  <c r="J467" i="1" s="1"/>
  <c r="H469" i="1"/>
  <c r="H467" i="1" s="1"/>
  <c r="F469" i="1"/>
  <c r="F467" i="1" s="1"/>
  <c r="N465" i="1"/>
  <c r="N463" i="1" s="1"/>
  <c r="L465" i="1"/>
  <c r="L463" i="1" s="1"/>
  <c r="J465" i="1"/>
  <c r="J463" i="1" s="1"/>
  <c r="H465" i="1"/>
  <c r="H463" i="1" s="1"/>
  <c r="F465" i="1"/>
  <c r="F463" i="1" s="1"/>
  <c r="N461" i="1"/>
  <c r="N459" i="1" s="1"/>
  <c r="L461" i="1"/>
  <c r="L459" i="1" s="1"/>
  <c r="J461" i="1"/>
  <c r="J459" i="1" s="1"/>
  <c r="H461" i="1"/>
  <c r="H459" i="1" s="1"/>
  <c r="F461" i="1"/>
  <c r="F459" i="1" s="1"/>
  <c r="N454" i="1"/>
  <c r="N452" i="1" s="1"/>
  <c r="N451" i="1" s="1"/>
  <c r="L454" i="1"/>
  <c r="L452" i="1" s="1"/>
  <c r="L451" i="1" s="1"/>
  <c r="J452" i="1"/>
  <c r="J451" i="1" s="1"/>
  <c r="H454" i="1"/>
  <c r="H452" i="1" s="1"/>
  <c r="H451" i="1" s="1"/>
  <c r="F454" i="1"/>
  <c r="F452" i="1" s="1"/>
  <c r="F451" i="1" s="1"/>
  <c r="N449" i="1"/>
  <c r="N444" i="1" s="1"/>
  <c r="L449" i="1"/>
  <c r="L444" i="1" s="1"/>
  <c r="J449" i="1"/>
  <c r="J444" i="1" s="1"/>
  <c r="H449" i="1"/>
  <c r="H444" i="1" s="1"/>
  <c r="F449" i="1"/>
  <c r="F444" i="1" s="1"/>
  <c r="N434" i="1"/>
  <c r="L434" i="1"/>
  <c r="J434" i="1"/>
  <c r="H434" i="1"/>
  <c r="F434" i="1"/>
  <c r="N430" i="1"/>
  <c r="N427" i="1" s="1"/>
  <c r="N426" i="1" s="1"/>
  <c r="L430" i="1"/>
  <c r="L427" i="1" s="1"/>
  <c r="L426" i="1" s="1"/>
  <c r="J430" i="1"/>
  <c r="J427" i="1" s="1"/>
  <c r="J426" i="1" s="1"/>
  <c r="H430" i="1"/>
  <c r="H427" i="1" s="1"/>
  <c r="H426" i="1" s="1"/>
  <c r="F430" i="1"/>
  <c r="F427" i="1" s="1"/>
  <c r="F426" i="1" s="1"/>
  <c r="N417" i="1"/>
  <c r="N415" i="1" s="1"/>
  <c r="L417" i="1"/>
  <c r="L415" i="1" s="1"/>
  <c r="J417" i="1"/>
  <c r="J415" i="1" s="1"/>
  <c r="H417" i="1"/>
  <c r="H415" i="1" s="1"/>
  <c r="F417" i="1"/>
  <c r="F415" i="1" s="1"/>
  <c r="N413" i="1"/>
  <c r="N411" i="1" s="1"/>
  <c r="L413" i="1"/>
  <c r="L411" i="1" s="1"/>
  <c r="J413" i="1"/>
  <c r="J411" i="1" s="1"/>
  <c r="H413" i="1"/>
  <c r="H411" i="1" s="1"/>
  <c r="F413" i="1"/>
  <c r="F411" i="1" s="1"/>
  <c r="N407" i="1"/>
  <c r="N403" i="1" s="1"/>
  <c r="L407" i="1"/>
  <c r="L403" i="1" s="1"/>
  <c r="J407" i="1"/>
  <c r="J403" i="1" s="1"/>
  <c r="H407" i="1"/>
  <c r="H403" i="1" s="1"/>
  <c r="F407" i="1"/>
  <c r="F403" i="1" s="1"/>
  <c r="N400" i="1"/>
  <c r="N398" i="1" s="1"/>
  <c r="N397" i="1" s="1"/>
  <c r="L400" i="1"/>
  <c r="L398" i="1" s="1"/>
  <c r="L397" i="1" s="1"/>
  <c r="J400" i="1"/>
  <c r="J398" i="1" s="1"/>
  <c r="J397" i="1" s="1"/>
  <c r="H400" i="1"/>
  <c r="H398" i="1" s="1"/>
  <c r="H397" i="1" s="1"/>
  <c r="F400" i="1"/>
  <c r="F398" i="1" s="1"/>
  <c r="F397" i="1" s="1"/>
  <c r="N390" i="1"/>
  <c r="N387" i="1" s="1"/>
  <c r="L390" i="1"/>
  <c r="L387" i="1" s="1"/>
  <c r="J390" i="1"/>
  <c r="J387" i="1" s="1"/>
  <c r="H390" i="1"/>
  <c r="H387" i="1" s="1"/>
  <c r="F390" i="1"/>
  <c r="F387" i="1" s="1"/>
  <c r="N385" i="1"/>
  <c r="L385" i="1"/>
  <c r="L381" i="1" s="1"/>
  <c r="J385" i="1"/>
  <c r="J381" i="1" s="1"/>
  <c r="H385" i="1"/>
  <c r="H381" i="1" s="1"/>
  <c r="F385" i="1"/>
  <c r="F381" i="1" s="1"/>
  <c r="N377" i="1"/>
  <c r="N375" i="1" s="1"/>
  <c r="N374" i="1" s="1"/>
  <c r="L377" i="1"/>
  <c r="L375" i="1" s="1"/>
  <c r="L374" i="1" s="1"/>
  <c r="J377" i="1"/>
  <c r="J375" i="1" s="1"/>
  <c r="J374" i="1" s="1"/>
  <c r="H377" i="1"/>
  <c r="H375" i="1" s="1"/>
  <c r="H374" i="1" s="1"/>
  <c r="F377" i="1"/>
  <c r="F375" i="1" s="1"/>
  <c r="F374" i="1" s="1"/>
  <c r="N361" i="1"/>
  <c r="L361" i="1"/>
  <c r="J361" i="1"/>
  <c r="H361" i="1"/>
  <c r="F361" i="1"/>
  <c r="N348" i="1"/>
  <c r="L348" i="1"/>
  <c r="J348" i="1"/>
  <c r="H348" i="1"/>
  <c r="F348" i="1"/>
  <c r="N359" i="1"/>
  <c r="L359" i="1"/>
  <c r="J359" i="1"/>
  <c r="H359" i="1"/>
  <c r="F359" i="1"/>
  <c r="N353" i="1"/>
  <c r="N350" i="1" s="1"/>
  <c r="L353" i="1"/>
  <c r="L350" i="1" s="1"/>
  <c r="J353" i="1"/>
  <c r="J350" i="1" s="1"/>
  <c r="H353" i="1"/>
  <c r="H350" i="1" s="1"/>
  <c r="F353" i="1"/>
  <c r="F350" i="1" s="1"/>
  <c r="N346" i="1"/>
  <c r="L346" i="1"/>
  <c r="J346" i="1"/>
  <c r="H346" i="1"/>
  <c r="F346" i="1"/>
  <c r="F340" i="1"/>
  <c r="H340" i="1"/>
  <c r="J340" i="1"/>
  <c r="L340" i="1"/>
  <c r="N340" i="1"/>
  <c r="N329" i="1"/>
  <c r="L329" i="1"/>
  <c r="J329" i="1"/>
  <c r="H329" i="1"/>
  <c r="N327" i="1"/>
  <c r="L327" i="1"/>
  <c r="J327" i="1"/>
  <c r="H327" i="1"/>
  <c r="F327" i="1"/>
  <c r="N323" i="1"/>
  <c r="L323" i="1"/>
  <c r="J323" i="1"/>
  <c r="H323" i="1"/>
  <c r="N321" i="1"/>
  <c r="L321" i="1"/>
  <c r="J321" i="1"/>
  <c r="H321" i="1"/>
  <c r="F329" i="1"/>
  <c r="F323" i="1"/>
  <c r="N314" i="1"/>
  <c r="L314" i="1"/>
  <c r="J314" i="1"/>
  <c r="H314" i="1"/>
  <c r="N312" i="1"/>
  <c r="L312" i="1"/>
  <c r="J312" i="1"/>
  <c r="H312" i="1"/>
  <c r="N305" i="1"/>
  <c r="L305" i="1"/>
  <c r="J305" i="1"/>
  <c r="H305" i="1"/>
  <c r="N303" i="1"/>
  <c r="L303" i="1"/>
  <c r="J303" i="1"/>
  <c r="H303" i="1"/>
  <c r="N298" i="1"/>
  <c r="N296" i="1" s="1"/>
  <c r="L298" i="1"/>
  <c r="L296" i="1" s="1"/>
  <c r="J298" i="1"/>
  <c r="J296" i="1" s="1"/>
  <c r="H298" i="1"/>
  <c r="H296" i="1" s="1"/>
  <c r="F298" i="1"/>
  <c r="F296" i="1" s="1"/>
  <c r="F303" i="1"/>
  <c r="F305" i="1"/>
  <c r="F312" i="1"/>
  <c r="F314" i="1"/>
  <c r="N292" i="1"/>
  <c r="L292" i="1"/>
  <c r="J292" i="1"/>
  <c r="N290" i="1"/>
  <c r="L290" i="1"/>
  <c r="J290" i="1"/>
  <c r="N282" i="1"/>
  <c r="N276" i="1" s="1"/>
  <c r="L282" i="1"/>
  <c r="L276" i="1" s="1"/>
  <c r="J282" i="1"/>
  <c r="J276" i="1" s="1"/>
  <c r="H276" i="1"/>
  <c r="F292" i="1"/>
  <c r="F290" i="1"/>
  <c r="F282" i="1"/>
  <c r="F276" i="1" s="1"/>
  <c r="N273" i="1"/>
  <c r="L273" i="1"/>
  <c r="J273" i="1"/>
  <c r="N271" i="1"/>
  <c r="L271" i="1"/>
  <c r="J271" i="1"/>
  <c r="H271" i="1"/>
  <c r="N267" i="1"/>
  <c r="N265" i="1" s="1"/>
  <c r="L267" i="1"/>
  <c r="L265" i="1" s="1"/>
  <c r="J267" i="1"/>
  <c r="J265" i="1" s="1"/>
  <c r="H267" i="1"/>
  <c r="H265" i="1" s="1"/>
  <c r="F273" i="1"/>
  <c r="F271" i="1"/>
  <c r="F267" i="1"/>
  <c r="F265" i="1" s="1"/>
  <c r="N261" i="1"/>
  <c r="N259" i="1" s="1"/>
  <c r="N258" i="1" s="1"/>
  <c r="L261" i="1"/>
  <c r="L259" i="1" s="1"/>
  <c r="L258" i="1" s="1"/>
  <c r="J261" i="1"/>
  <c r="J259" i="1" s="1"/>
  <c r="J258" i="1" s="1"/>
  <c r="H261" i="1"/>
  <c r="H259" i="1" s="1"/>
  <c r="H258" i="1" s="1"/>
  <c r="F261" i="1"/>
  <c r="F259" i="1" s="1"/>
  <c r="F258" i="1" s="1"/>
  <c r="N253" i="1"/>
  <c r="L253" i="1"/>
  <c r="J253" i="1"/>
  <c r="H253" i="1"/>
  <c r="F253" i="1"/>
  <c r="N248" i="1"/>
  <c r="N246" i="1" s="1"/>
  <c r="L248" i="1"/>
  <c r="L246" i="1" s="1"/>
  <c r="J248" i="1"/>
  <c r="H248" i="1"/>
  <c r="H246" i="1" s="1"/>
  <c r="F248" i="1"/>
  <c r="F246" i="1" s="1"/>
  <c r="N240" i="1"/>
  <c r="N238" i="1" s="1"/>
  <c r="L240" i="1"/>
  <c r="L238" i="1" s="1"/>
  <c r="J240" i="1"/>
  <c r="J238" i="1" s="1"/>
  <c r="H240" i="1"/>
  <c r="H238" i="1" s="1"/>
  <c r="F240" i="1"/>
  <c r="F238" i="1" s="1"/>
  <c r="N236" i="1"/>
  <c r="N234" i="1" s="1"/>
  <c r="L236" i="1"/>
  <c r="L234" i="1" s="1"/>
  <c r="J236" i="1"/>
  <c r="J234" i="1" s="1"/>
  <c r="H236" i="1"/>
  <c r="H234" i="1" s="1"/>
  <c r="F236" i="1"/>
  <c r="F234" i="1" s="1"/>
  <c r="N232" i="1"/>
  <c r="N230" i="1" s="1"/>
  <c r="L232" i="1"/>
  <c r="L230" i="1" s="1"/>
  <c r="J232" i="1"/>
  <c r="J230" i="1" s="1"/>
  <c r="H232" i="1"/>
  <c r="H230" i="1" s="1"/>
  <c r="F232" i="1"/>
  <c r="F230" i="1" s="1"/>
  <c r="N224" i="1"/>
  <c r="L224" i="1"/>
  <c r="J224" i="1"/>
  <c r="H224" i="1"/>
  <c r="F224" i="1"/>
  <c r="N219" i="1"/>
  <c r="N217" i="1" s="1"/>
  <c r="L219" i="1"/>
  <c r="L217" i="1" s="1"/>
  <c r="J219" i="1"/>
  <c r="J217" i="1" s="1"/>
  <c r="H219" i="1"/>
  <c r="H217" i="1" s="1"/>
  <c r="N215" i="1"/>
  <c r="N213" i="1" s="1"/>
  <c r="L215" i="1"/>
  <c r="L213" i="1" s="1"/>
  <c r="J215" i="1"/>
  <c r="J213" i="1" s="1"/>
  <c r="H215" i="1"/>
  <c r="H213" i="1" s="1"/>
  <c r="N211" i="1"/>
  <c r="N208" i="1" s="1"/>
  <c r="L211" i="1"/>
  <c r="L208" i="1" s="1"/>
  <c r="J211" i="1"/>
  <c r="H211" i="1"/>
  <c r="H208" i="1" s="1"/>
  <c r="F219" i="1"/>
  <c r="F217" i="1" s="1"/>
  <c r="F215" i="1"/>
  <c r="F213" i="1" s="1"/>
  <c r="F208" i="1"/>
  <c r="J402" i="1" l="1"/>
  <c r="J379" i="1" s="1"/>
  <c r="N555" i="1"/>
  <c r="L402" i="1"/>
  <c r="J380" i="1"/>
  <c r="F402" i="1"/>
  <c r="N402" i="1"/>
  <c r="H402" i="1"/>
  <c r="L380" i="1"/>
  <c r="F380" i="1"/>
  <c r="H380" i="1"/>
  <c r="N551" i="1"/>
  <c r="N550" i="1" s="1"/>
  <c r="H567" i="1"/>
  <c r="J567" i="1"/>
  <c r="J284" i="1"/>
  <c r="J275" i="1" s="1"/>
  <c r="J501" i="1"/>
  <c r="J638" i="1"/>
  <c r="J637" i="1" s="1"/>
  <c r="J636" i="1" s="1"/>
  <c r="J591" i="1"/>
  <c r="F567" i="1"/>
  <c r="F343" i="1"/>
  <c r="H343" i="1"/>
  <c r="L567" i="1"/>
  <c r="N567" i="1"/>
  <c r="N284" i="1"/>
  <c r="N275" i="1" s="1"/>
  <c r="J555" i="1"/>
  <c r="J544" i="1" s="1"/>
  <c r="J208" i="1"/>
  <c r="J207" i="1" s="1"/>
  <c r="J206" i="1" s="1"/>
  <c r="J205" i="1" s="1"/>
  <c r="J246" i="1"/>
  <c r="J458" i="1"/>
  <c r="J481" i="1"/>
  <c r="J433" i="1"/>
  <c r="J432" i="1" s="1"/>
  <c r="F364" i="1"/>
  <c r="F363" i="1" s="1"/>
  <c r="H363" i="1"/>
  <c r="J363" i="1"/>
  <c r="L364" i="1"/>
  <c r="L363" i="1" s="1"/>
  <c r="N364" i="1"/>
  <c r="N363" i="1" s="1"/>
  <c r="N308" i="1"/>
  <c r="J318" i="1"/>
  <c r="J325" i="1"/>
  <c r="H300" i="1"/>
  <c r="H318" i="1"/>
  <c r="N325" i="1"/>
  <c r="N638" i="1"/>
  <c r="N637" i="1" s="1"/>
  <c r="N636" i="1" s="1"/>
  <c r="L638" i="1"/>
  <c r="L637" i="1" s="1"/>
  <c r="L636" i="1" s="1"/>
  <c r="F638" i="1"/>
  <c r="F637" i="1" s="1"/>
  <c r="F636" i="1" s="1"/>
  <c r="H638" i="1"/>
  <c r="H637" i="1" s="1"/>
  <c r="H636" i="1" s="1"/>
  <c r="H269" i="1"/>
  <c r="H264" i="1" s="1"/>
  <c r="H325" i="1"/>
  <c r="L591" i="1"/>
  <c r="N318" i="1"/>
  <c r="H591" i="1"/>
  <c r="L555" i="1"/>
  <c r="L544" i="1" s="1"/>
  <c r="F591" i="1"/>
  <c r="N591" i="1"/>
  <c r="F555" i="1"/>
  <c r="F544" i="1" s="1"/>
  <c r="H555" i="1"/>
  <c r="H544" i="1" s="1"/>
  <c r="J523" i="1"/>
  <c r="J522" i="1" s="1"/>
  <c r="H501" i="1"/>
  <c r="H523" i="1"/>
  <c r="H522" i="1" s="1"/>
  <c r="F523" i="1"/>
  <c r="F522" i="1" s="1"/>
  <c r="N523" i="1"/>
  <c r="N522" i="1" s="1"/>
  <c r="L523" i="1"/>
  <c r="L522" i="1" s="1"/>
  <c r="L501" i="1"/>
  <c r="H308" i="1"/>
  <c r="F501" i="1"/>
  <c r="N501" i="1"/>
  <c r="H458" i="1"/>
  <c r="N433" i="1"/>
  <c r="N432" i="1" s="1"/>
  <c r="H433" i="1"/>
  <c r="H432" i="1" s="1"/>
  <c r="N458" i="1"/>
  <c r="L308" i="1"/>
  <c r="F481" i="1"/>
  <c r="L481" i="1"/>
  <c r="H481" i="1"/>
  <c r="L458" i="1"/>
  <c r="F458" i="1"/>
  <c r="N481" i="1"/>
  <c r="L433" i="1"/>
  <c r="L432" i="1" s="1"/>
  <c r="F433" i="1"/>
  <c r="F432" i="1" s="1"/>
  <c r="J343" i="1"/>
  <c r="N300" i="1"/>
  <c r="N381" i="1"/>
  <c r="N380" i="1" s="1"/>
  <c r="N355" i="1"/>
  <c r="L325" i="1"/>
  <c r="F355" i="1"/>
  <c r="J300" i="1"/>
  <c r="F332" i="1"/>
  <c r="F331" i="1" s="1"/>
  <c r="N332" i="1"/>
  <c r="N331" i="1" s="1"/>
  <c r="L355" i="1"/>
  <c r="J355" i="1"/>
  <c r="L343" i="1"/>
  <c r="N343" i="1"/>
  <c r="L300" i="1"/>
  <c r="H355" i="1"/>
  <c r="J332" i="1"/>
  <c r="J331" i="1" s="1"/>
  <c r="F300" i="1"/>
  <c r="H332" i="1"/>
  <c r="H331" i="1" s="1"/>
  <c r="J308" i="1"/>
  <c r="F269" i="1"/>
  <c r="F264" i="1" s="1"/>
  <c r="F284" i="1"/>
  <c r="F275" i="1" s="1"/>
  <c r="F325" i="1"/>
  <c r="J250" i="1"/>
  <c r="L332" i="1"/>
  <c r="L331" i="1" s="1"/>
  <c r="L318" i="1"/>
  <c r="N250" i="1"/>
  <c r="L250" i="1"/>
  <c r="L223" i="1" s="1"/>
  <c r="F318" i="1"/>
  <c r="H250" i="1"/>
  <c r="H223" i="1" s="1"/>
  <c r="H222" i="1" s="1"/>
  <c r="F308" i="1"/>
  <c r="H284" i="1"/>
  <c r="H275" i="1" s="1"/>
  <c r="J269" i="1"/>
  <c r="J264" i="1" s="1"/>
  <c r="L284" i="1"/>
  <c r="L275" i="1" s="1"/>
  <c r="L269" i="1"/>
  <c r="L264" i="1" s="1"/>
  <c r="N269" i="1"/>
  <c r="N264" i="1" s="1"/>
  <c r="F250" i="1"/>
  <c r="L207" i="1"/>
  <c r="L206" i="1" s="1"/>
  <c r="L205" i="1" s="1"/>
  <c r="N207" i="1"/>
  <c r="N206" i="1" s="1"/>
  <c r="N205" i="1" s="1"/>
  <c r="H207" i="1"/>
  <c r="H206" i="1" s="1"/>
  <c r="H205" i="1" s="1"/>
  <c r="F207" i="1"/>
  <c r="F206" i="1" s="1"/>
  <c r="F205" i="1" s="1"/>
  <c r="N166" i="1"/>
  <c r="L166" i="1"/>
  <c r="J166" i="1"/>
  <c r="H166" i="1"/>
  <c r="N168" i="1"/>
  <c r="L168" i="1"/>
  <c r="J168" i="1"/>
  <c r="H168" i="1"/>
  <c r="N174" i="1"/>
  <c r="L174" i="1"/>
  <c r="J174" i="1"/>
  <c r="H174" i="1"/>
  <c r="F174" i="1"/>
  <c r="F168" i="1"/>
  <c r="F166" i="1"/>
  <c r="N110" i="1"/>
  <c r="N25" i="1" s="1"/>
  <c r="L110" i="1"/>
  <c r="L25" i="1" s="1"/>
  <c r="J25" i="1"/>
  <c r="H110" i="1"/>
  <c r="H25" i="1" s="1"/>
  <c r="F110" i="1"/>
  <c r="F25" i="1" s="1"/>
  <c r="N79" i="1"/>
  <c r="L79" i="1"/>
  <c r="J24" i="1"/>
  <c r="H79" i="1"/>
  <c r="H24" i="1" s="1"/>
  <c r="F79" i="1"/>
  <c r="F24" i="1" s="1"/>
  <c r="N48" i="1"/>
  <c r="L48" i="1"/>
  <c r="J48" i="1"/>
  <c r="H48" i="1"/>
  <c r="N65" i="1"/>
  <c r="N22" i="1" s="1"/>
  <c r="L65" i="1"/>
  <c r="L22" i="1" s="1"/>
  <c r="J22" i="1"/>
  <c r="H65" i="1"/>
  <c r="H22" i="1" s="1"/>
  <c r="F65" i="1"/>
  <c r="F22" i="1" s="1"/>
  <c r="F48" i="1"/>
  <c r="N34" i="1"/>
  <c r="L34" i="1"/>
  <c r="J34" i="1"/>
  <c r="H34" i="1"/>
  <c r="F34" i="1"/>
  <c r="H379" i="1" l="1"/>
  <c r="N544" i="1"/>
  <c r="J590" i="1"/>
  <c r="J589" i="1" s="1"/>
  <c r="F342" i="1"/>
  <c r="N342" i="1"/>
  <c r="L342" i="1"/>
  <c r="H342" i="1"/>
  <c r="J342" i="1"/>
  <c r="N21" i="1"/>
  <c r="N20" i="1" s="1"/>
  <c r="N68" i="1"/>
  <c r="L21" i="1"/>
  <c r="L20" i="1" s="1"/>
  <c r="L68" i="1"/>
  <c r="N24" i="1"/>
  <c r="N23" i="1" s="1"/>
  <c r="N133" i="1"/>
  <c r="L24" i="1"/>
  <c r="L23" i="1" s="1"/>
  <c r="L133" i="1"/>
  <c r="J223" i="1"/>
  <c r="J222" i="1" s="1"/>
  <c r="J295" i="1"/>
  <c r="J457" i="1"/>
  <c r="J317" i="1"/>
  <c r="J500" i="1"/>
  <c r="J21" i="1"/>
  <c r="J20" i="1" s="1"/>
  <c r="J68" i="1"/>
  <c r="L222" i="1"/>
  <c r="N223" i="1"/>
  <c r="N222" i="1" s="1"/>
  <c r="J140" i="1"/>
  <c r="F133" i="1"/>
  <c r="N295" i="1"/>
  <c r="F223" i="1"/>
  <c r="F222" i="1" s="1"/>
  <c r="N140" i="1"/>
  <c r="L140" i="1"/>
  <c r="F140" i="1"/>
  <c r="H133" i="1"/>
  <c r="H140" i="1"/>
  <c r="H295" i="1"/>
  <c r="H590" i="1"/>
  <c r="H589" i="1" s="1"/>
  <c r="H317" i="1"/>
  <c r="N317" i="1"/>
  <c r="H21" i="1"/>
  <c r="H20" i="1" s="1"/>
  <c r="H68" i="1"/>
  <c r="F21" i="1"/>
  <c r="F20" i="1" s="1"/>
  <c r="F68" i="1"/>
  <c r="L590" i="1"/>
  <c r="L589" i="1" s="1"/>
  <c r="N590" i="1"/>
  <c r="N589" i="1" s="1"/>
  <c r="N379" i="1"/>
  <c r="L379" i="1"/>
  <c r="F590" i="1"/>
  <c r="F589" i="1" s="1"/>
  <c r="L500" i="1"/>
  <c r="N500" i="1"/>
  <c r="H457" i="1"/>
  <c r="H500" i="1"/>
  <c r="F500" i="1"/>
  <c r="L295" i="1"/>
  <c r="F457" i="1"/>
  <c r="N457" i="1"/>
  <c r="L457" i="1"/>
  <c r="F379" i="1"/>
  <c r="L317" i="1"/>
  <c r="F295" i="1"/>
  <c r="F317" i="1"/>
  <c r="J23" i="1"/>
  <c r="H23" i="1"/>
  <c r="F23" i="1"/>
  <c r="F263" i="1" l="1"/>
  <c r="F221" i="1" s="1"/>
  <c r="F678" i="1" s="1"/>
  <c r="H263" i="1"/>
  <c r="H221" i="1" s="1"/>
  <c r="J263" i="1"/>
  <c r="J221" i="1" s="1"/>
  <c r="J678" i="1" s="1"/>
  <c r="N263" i="1"/>
  <c r="N221" i="1" s="1"/>
  <c r="N678" i="1" s="1"/>
  <c r="L263" i="1"/>
  <c r="L221" i="1" s="1"/>
  <c r="L678" i="1" s="1"/>
  <c r="H26" i="1"/>
  <c r="H41" i="1" s="1"/>
  <c r="L26" i="1"/>
  <c r="L41" i="1" s="1"/>
  <c r="J26" i="1"/>
  <c r="J41" i="1" s="1"/>
  <c r="N26" i="1"/>
  <c r="N41" i="1" s="1"/>
  <c r="F26" i="1"/>
  <c r="F41" i="1" s="1"/>
  <c r="H678" i="1" l="1"/>
</calcChain>
</file>

<file path=xl/sharedStrings.xml><?xml version="1.0" encoding="utf-8"?>
<sst xmlns="http://schemas.openxmlformats.org/spreadsheetml/2006/main" count="1080" uniqueCount="414">
  <si>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</si>
  <si>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</si>
  <si>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</si>
  <si>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</si>
  <si>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</si>
  <si>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POSLOVANJA</t>
  </si>
  <si>
    <t>RASHODI UKUPNO</t>
  </si>
  <si>
    <t>RASHODI ZA NABAVU NEFINANCIJSKE IMOVINE</t>
  </si>
  <si>
    <t>RAZLIKA - VIŠAK/MANJAK</t>
  </si>
  <si>
    <t>B) SAŽETAK RAČUNA FINANCIRANJA</t>
  </si>
  <si>
    <t>PRIMICI OD FINANCIJSKE IMOVINE I ZADUŽIVANJA</t>
  </si>
  <si>
    <t>IZDACI ZA FINANCIJSKU IMOVINU I OTPLATU ZAJMOVA</t>
  </si>
  <si>
    <t>NETO FINANCIRANJE</t>
  </si>
  <si>
    <t>C) PRENESENI VIŠAK ILI PRENESENI MANJAK I VIŠEGODIŠNJI PLAN URAVNOTEŽENJA</t>
  </si>
  <si>
    <t>UKUPNI DONOS VIŠKA/MANJKA IZ PRETHODNIH GODINA</t>
  </si>
  <si>
    <t>VIŠAK/MANJAK IZ PRETHODNIH GODINA KOJI ĆE SE RASPOREDITI/POKRITI</t>
  </si>
  <si>
    <t>VIŠAK/MANJAK+NETO FINANCIRANJE</t>
  </si>
  <si>
    <t>A. RAČUN PRIHODA I RASHODA</t>
  </si>
  <si>
    <t>Razred</t>
  </si>
  <si>
    <t>Skupina</t>
  </si>
  <si>
    <t>Izvor</t>
  </si>
  <si>
    <t>Naziv prihoda</t>
  </si>
  <si>
    <t>Prihodi poslovanja</t>
  </si>
  <si>
    <t>Prihodi od poreza</t>
  </si>
  <si>
    <t>Opći prihodi i primici</t>
  </si>
  <si>
    <t>Pomoći iz inozemstva i od subjekata unutar općeg proračuna</t>
  </si>
  <si>
    <t>Ostale pomoći i darovnice</t>
  </si>
  <si>
    <t>Refundacije iz pomoći EU</t>
  </si>
  <si>
    <t>Prihodi od imovine</t>
  </si>
  <si>
    <t>Ostali prihodi za posebne namjene</t>
  </si>
  <si>
    <t>Prihodi od upravnih i administrativnih pristojbi, pristojbi po posebnim propisima i naknada</t>
  </si>
  <si>
    <t>Prihodi od prodaje proizvoda i robe te pruženih usluga i prihodi od donacija</t>
  </si>
  <si>
    <t>Vlastiti prihodi</t>
  </si>
  <si>
    <t>Donacije</t>
  </si>
  <si>
    <t>Kazne, upravne mjere i ostali prihodi</t>
  </si>
  <si>
    <t>Prihodi od prodaje nefinancijske imovine</t>
  </si>
  <si>
    <t>Prihodi od prodaje neproizvedene dugotrajne imovine</t>
  </si>
  <si>
    <t>Prihodi od prodaje ili zamjene nefinancijske imovine</t>
  </si>
  <si>
    <t>Rashodi poslovanja</t>
  </si>
  <si>
    <t>Rashodi za zaposlene</t>
  </si>
  <si>
    <t>Materijalni rashodi</t>
  </si>
  <si>
    <t>Financijski rashodi</t>
  </si>
  <si>
    <t>Subvencije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</si>
  <si>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</si>
  <si>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</si>
  <si>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</si>
  <si>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</si>
  <si>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</si>
  <si>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</si>
  <si>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Projekcija proračuna za 2026.</t>
  </si>
  <si>
    <t>UKUPNI RASHODI</t>
  </si>
  <si>
    <t>Rashodi za nabavu proizvedene dugotrajne imovine</t>
  </si>
  <si>
    <t>01 Opće javne usluge</t>
  </si>
  <si>
    <t>011 Izvršna i zakonodavna tijela, financijski i fisklani poslovi, vanjski poslovi</t>
  </si>
  <si>
    <t>013 Opće usluge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</si>
  <si>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</si>
  <si>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</si>
  <si>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</si>
  <si>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</si>
  <si>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</si>
  <si>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</si>
  <si>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043 Gorivo i energija</t>
  </si>
  <si>
    <t>045 Promet</t>
  </si>
  <si>
    <t>046 Komunikacije</t>
  </si>
  <si>
    <t>047 Ostale industrije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</si>
  <si>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</si>
  <si>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</si>
  <si>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</si>
  <si>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</si>
  <si>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</si>
  <si>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056 Poslovi i usluge zaštite okoliša koji nisu drugdje svrstani</t>
  </si>
  <si>
    <t>06 Usluge unaprjeđenja stanovanja i zajednice</t>
  </si>
  <si>
    <t>062 Razvoj zajednice</t>
  </si>
  <si>
    <t>063 Opskrba vodom</t>
  </si>
  <si>
    <t>064 Ulična rasvjeta</t>
  </si>
  <si>
    <t>07 Zdravstvo</t>
  </si>
  <si>
    <t>072 Službe za vanjske pacijente</t>
  </si>
  <si>
    <t>08 Rekreacija, kultura, religija</t>
  </si>
  <si>
    <t>081 Službe rekreacije i sporta</t>
  </si>
  <si>
    <t>082 Službe kulture</t>
  </si>
  <si>
    <t>083 Službe emitiranja i izdavanja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</si>
  <si>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</si>
  <si>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</si>
  <si>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</si>
  <si>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</si>
  <si>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095 Obrazovanje koje se ne može definirati po stupnju</t>
  </si>
  <si>
    <t>10 Socijalna zaštita</t>
  </si>
  <si>
    <t>101 Bolest i invaliditet</t>
  </si>
  <si>
    <t>102 Starost</t>
  </si>
  <si>
    <t>104 Obitelj i djeca</t>
  </si>
  <si>
    <t>106 Stanovanje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</si>
  <si>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</si>
  <si>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</si>
  <si>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</si>
  <si>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</si>
  <si>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</si>
  <si>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</si>
  <si>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</si>
  <si>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</si>
  <si>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Pozicija</t>
  </si>
  <si>
    <t>Šifra</t>
  </si>
  <si>
    <t>Razdjel 001</t>
  </si>
  <si>
    <t>OPĆINSKO VIJEĆE</t>
  </si>
  <si>
    <t>Glava 00101</t>
  </si>
  <si>
    <t>Općinsko vijeće</t>
  </si>
  <si>
    <t>Program 1000</t>
  </si>
  <si>
    <t>Aktivnost 100010</t>
  </si>
  <si>
    <t>Redovna djelatnost Općinskog vijeća</t>
  </si>
  <si>
    <t>Financiranje rada Općinskog vijeća</t>
  </si>
  <si>
    <t>Aktivnost 100020</t>
  </si>
  <si>
    <t>Izrada razvojnih planova</t>
  </si>
  <si>
    <t>Izvor 11</t>
  </si>
  <si>
    <t>Izvor 52</t>
  </si>
  <si>
    <t>Izvor 43</t>
  </si>
  <si>
    <t>Aktivnost 100030</t>
  </si>
  <si>
    <t>Financiranje političkih stranaka i članova izabranih sa liste grupe birača</t>
  </si>
  <si>
    <t>Razdjel 002</t>
  </si>
  <si>
    <t>JEDINSTVENI UPRAVNI ODJEL</t>
  </si>
  <si>
    <t>Glava 00201</t>
  </si>
  <si>
    <t>Poslovanje Jedinstvenog upravnog odjela</t>
  </si>
  <si>
    <t>Program 2000</t>
  </si>
  <si>
    <t>Redovna djelatnost Jedinstvenog upravnog odjela</t>
  </si>
  <si>
    <t>Aktivnost 200010</t>
  </si>
  <si>
    <t>Aktivnost 200020</t>
  </si>
  <si>
    <t>Rashodi za materijal i energiju</t>
  </si>
  <si>
    <t>Aktivnost 200030</t>
  </si>
  <si>
    <t>Rashodi za usluge</t>
  </si>
  <si>
    <t>Aktivnost 200040</t>
  </si>
  <si>
    <t>Tekući projekt 200010</t>
  </si>
  <si>
    <t>Nabava nefinancijske imovine za rad</t>
  </si>
  <si>
    <t>Kapitalni projekt 200010</t>
  </si>
  <si>
    <t>Rashodi za dodatna ulaganja na nefinancijskoj imovini</t>
  </si>
  <si>
    <t>Program 3000</t>
  </si>
  <si>
    <t>Razvoj civilnog društva</t>
  </si>
  <si>
    <t>Aktivnost 300010</t>
  </si>
  <si>
    <t>Tekuće donacije udugama i neprofitnim organizacijama</t>
  </si>
  <si>
    <t>Glava 00202</t>
  </si>
  <si>
    <t>Komunalna infrastruktura</t>
  </si>
  <si>
    <t>Program 4000</t>
  </si>
  <si>
    <t>Javna rasvjeta</t>
  </si>
  <si>
    <t>Aktivnost 400010</t>
  </si>
  <si>
    <t>Potrošnja i održavanje javne rasvjete</t>
  </si>
  <si>
    <t>Izgradnja i unapređenje sustava javne rasvjete</t>
  </si>
  <si>
    <t>Program 4100</t>
  </si>
  <si>
    <t>Nerazvrstane ceste i putovi</t>
  </si>
  <si>
    <t>Aktivnost 410010</t>
  </si>
  <si>
    <t>Izvor 55</t>
  </si>
  <si>
    <t>Kapitalni projekt 410010</t>
  </si>
  <si>
    <t>Program 4200</t>
  </si>
  <si>
    <t>Aktivnost 420010</t>
  </si>
  <si>
    <t>Kapitalni projekt 420010</t>
  </si>
  <si>
    <t>Aktivnost 420020</t>
  </si>
  <si>
    <t>Izvor 71</t>
  </si>
  <si>
    <t>Izvor 61</t>
  </si>
  <si>
    <t>Program 4300</t>
  </si>
  <si>
    <t>Aktivnost 430010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</si>
  <si>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</si>
  <si>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</si>
  <si>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</si>
  <si>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</si>
  <si>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</si>
  <si>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</si>
  <si>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Kapitalni projekt 430010</t>
  </si>
  <si>
    <t>Program 4400</t>
  </si>
  <si>
    <t>Gospodarenje otpadom</t>
  </si>
  <si>
    <t>Aktivnost 440010</t>
  </si>
  <si>
    <t>Odvoz i zbrinjavanje otpada</t>
  </si>
  <si>
    <t>Program 4500</t>
  </si>
  <si>
    <t>Kapitalni projekt 450010</t>
  </si>
  <si>
    <t>Luka Sali</t>
  </si>
  <si>
    <t>Izdaci za otplatu glavnice primljenog kredita</t>
  </si>
  <si>
    <t>Tekući projekt 450010</t>
  </si>
  <si>
    <t>Uređenje riva i obale</t>
  </si>
  <si>
    <t>Tekući projekt 450020</t>
  </si>
  <si>
    <t>Turistička infrastruktura</t>
  </si>
  <si>
    <t>Program 4600</t>
  </si>
  <si>
    <t>Vodovod i odvodnja</t>
  </si>
  <si>
    <t>Kapitalni projekt 460010</t>
  </si>
  <si>
    <t>Program 4700</t>
  </si>
  <si>
    <t>Kapitalni projekt 470010</t>
  </si>
  <si>
    <t>Glava 00203</t>
  </si>
  <si>
    <t>Prostorno uređenje i zaštita okoliša</t>
  </si>
  <si>
    <t>Program 5000</t>
  </si>
  <si>
    <t>Prostorno planska dokumentacija</t>
  </si>
  <si>
    <t>Kapitalni projekt 500010</t>
  </si>
  <si>
    <t>Prostorni plan uređenja Općine Sali</t>
  </si>
  <si>
    <t>Kapitalni projekt 500020</t>
  </si>
  <si>
    <t>Program 5100</t>
  </si>
  <si>
    <t>Katastar nekretnina</t>
  </si>
  <si>
    <t>Program 5300</t>
  </si>
  <si>
    <t>Zaštita okoliša</t>
  </si>
  <si>
    <t>Aktivnost 510010</t>
  </si>
  <si>
    <t>Izrada katastra nekretnina</t>
  </si>
  <si>
    <t>Aktivnost 530010</t>
  </si>
  <si>
    <t>Energetska obnova javnih zgrada</t>
  </si>
  <si>
    <t>Energetska tranzicija</t>
  </si>
  <si>
    <t>Aktivnost 530020</t>
  </si>
  <si>
    <t>Aktivnost 530030</t>
  </si>
  <si>
    <t>Digitalna infrastruktura</t>
  </si>
  <si>
    <t>Aktivnost 540010</t>
  </si>
  <si>
    <t>Digitalizacija</t>
  </si>
  <si>
    <t>Glava 00204</t>
  </si>
  <si>
    <t>Zaštita i spašavanje</t>
  </si>
  <si>
    <t>Program 6000</t>
  </si>
  <si>
    <t>Protupožarna zaštita</t>
  </si>
  <si>
    <t>Aktivnost 600010</t>
  </si>
  <si>
    <t>Kapitalni projekt 600010</t>
  </si>
  <si>
    <t>Zemljište</t>
  </si>
  <si>
    <t>Program 6100</t>
  </si>
  <si>
    <t>Civilna zaštita</t>
  </si>
  <si>
    <t>Aktivnost 610010</t>
  </si>
  <si>
    <t>Glava 00205</t>
  </si>
  <si>
    <t>Školstvo, zdravstvo i socijalna skrb</t>
  </si>
  <si>
    <t>Program 7000</t>
  </si>
  <si>
    <t>Javne potrebe u obrazovanju</t>
  </si>
  <si>
    <t>Aktivnost 700010</t>
  </si>
  <si>
    <t>Stipendije i školarine</t>
  </si>
  <si>
    <t>Naknade građanima i kućanstvima</t>
  </si>
  <si>
    <t>Aktivnost 700020</t>
  </si>
  <si>
    <t>Nabava radnog materijala za učenike O.Š. Petar Lorini Sali</t>
  </si>
  <si>
    <t>Aktivnost 700030</t>
  </si>
  <si>
    <t>Unapređenje školstva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</si>
  <si>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</si>
  <si>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</si>
  <si>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</si>
  <si>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</si>
  <si>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</si>
  <si>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</si>
  <si>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</si>
  <si>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</si>
  <si>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</si>
  <si>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</si>
  <si>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</si>
  <si>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</si>
  <si>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</si>
  <si>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 xml:space="preserve">Ostale pomoći 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</si>
  <si>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</si>
  <si>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</si>
  <si>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</si>
  <si>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</si>
  <si>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</si>
  <si>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</si>
  <si>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</si>
  <si>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</si>
  <si>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</si>
  <si>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</si>
  <si>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Kapitalni projekt 800010</t>
  </si>
  <si>
    <t>Zavičajni muzej Dugi otok</t>
  </si>
  <si>
    <t>Program 8100</t>
  </si>
  <si>
    <t>Javne potrebe u sportu</t>
  </si>
  <si>
    <t>Aktivnost 810010</t>
  </si>
  <si>
    <t>Financiranje potreba u sportu</t>
  </si>
  <si>
    <t>Kapitalni projekt 810010</t>
  </si>
  <si>
    <t>Izgradnja sportske dvorane</t>
  </si>
  <si>
    <t>Program 8200</t>
  </si>
  <si>
    <t>Vjerske zajednice</t>
  </si>
  <si>
    <t>Aktivnost 820010</t>
  </si>
  <si>
    <t>Pomoći za crkvu</t>
  </si>
  <si>
    <t>Glava 00207</t>
  </si>
  <si>
    <t>Poljoprivreda</t>
  </si>
  <si>
    <t>Program 9000</t>
  </si>
  <si>
    <t>Subvencije u poljoprivredi</t>
  </si>
  <si>
    <t>Aktivnost 900010</t>
  </si>
  <si>
    <t>Subvencije poljoprivrenicima</t>
  </si>
  <si>
    <t>Program 9100</t>
  </si>
  <si>
    <t>Razvoj poljoprivrede</t>
  </si>
  <si>
    <t>Aktivnost 910010</t>
  </si>
  <si>
    <t>Komasacija</t>
  </si>
  <si>
    <t>Program 9200</t>
  </si>
  <si>
    <t>Zaštita životinja</t>
  </si>
  <si>
    <t>Aktivnost 920010</t>
  </si>
  <si>
    <t>Kapitalni projekt 920010</t>
  </si>
  <si>
    <t>Glava 00208</t>
  </si>
  <si>
    <t>Subvencije i pomoći trgovačkim društvima i unutar općeg proračuna</t>
  </si>
  <si>
    <t>Program 4800</t>
  </si>
  <si>
    <t>Subvencije i pomoći za rad trgovačkim društvima u javnom sektoru</t>
  </si>
  <si>
    <t>Aktivnost 480010</t>
  </si>
  <si>
    <t>Subvencija za rad poštanskih ureda</t>
  </si>
  <si>
    <t>Program 4900</t>
  </si>
  <si>
    <t>Poduzetnički inkubator</t>
  </si>
  <si>
    <t>Kapitalni projekt 490010</t>
  </si>
  <si>
    <t>Razdjel 003</t>
  </si>
  <si>
    <t>PREDŠKOLSKI ODGOJ</t>
  </si>
  <si>
    <t>Glava 00301</t>
  </si>
  <si>
    <t>Program 7300</t>
  </si>
  <si>
    <t>Aktivnost 730010</t>
  </si>
  <si>
    <t>Izvor 31</t>
  </si>
  <si>
    <t>Rashodi za troškove redovnog poslovanja</t>
  </si>
  <si>
    <t>Aktivnost 730020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</si>
  <si>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</si>
  <si>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</si>
  <si>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</si>
  <si>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</si>
  <si>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</si>
  <si>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</si>
  <si>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740020</t>
  </si>
  <si>
    <t>Program 7500</t>
  </si>
  <si>
    <t>Izgradnja objekta dječjeg vftića</t>
  </si>
  <si>
    <t>Kapitalni projekt 750010</t>
  </si>
  <si>
    <t>Izgradnja vrtića</t>
  </si>
  <si>
    <t>Glava 00302</t>
  </si>
  <si>
    <t>Dječji vrtić "Latica" Zadar</t>
  </si>
  <si>
    <t>Dječji vrtić "Orkulice" Sali</t>
  </si>
  <si>
    <t>Program 7600</t>
  </si>
  <si>
    <t>Sufinanciranje rada vrtića Latica</t>
  </si>
  <si>
    <t>Razdjel 004</t>
  </si>
  <si>
    <t>KNJIŽNICA</t>
  </si>
  <si>
    <t>Glava 00401</t>
  </si>
  <si>
    <t>Hrvatska knjižnica i čitaonica Sali</t>
  </si>
  <si>
    <t>Program 8300</t>
  </si>
  <si>
    <t>Redovna djelatnost knjižnice</t>
  </si>
  <si>
    <t>Aktivnost 830010</t>
  </si>
  <si>
    <t>Aktivnost 830020</t>
  </si>
  <si>
    <t>Tekući projekt 830010</t>
  </si>
  <si>
    <t>Aktivnost 760010</t>
  </si>
  <si>
    <t>Kapitalni projekt 830010</t>
  </si>
  <si>
    <t>Proširenje i opremanje knjižnice u Salima</t>
  </si>
  <si>
    <t>Glava 00402</t>
  </si>
  <si>
    <t>Gradska knjižnica Zadar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</si>
  <si>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</si>
  <si>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</si>
  <si>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</si>
  <si>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</si>
  <si>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</si>
  <si>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</si>
  <si>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</si>
  <si>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Mjesni odbori</t>
  </si>
  <si>
    <t>Rad mjesnih odbora</t>
  </si>
  <si>
    <t>Financiranje troškova mjesnih odbora</t>
  </si>
  <si>
    <t>UKUPNO</t>
  </si>
  <si>
    <t>041 Opći ekonomski, trgovački i poslovi vezani uz rad</t>
  </si>
  <si>
    <t>066 Rashodi vez.uz stanov.i kom.pogod.koji nisu drugd.svrstani</t>
  </si>
  <si>
    <t>109 Aktivnosti socijal.zašt.koje nisu drugdje svrstane</t>
  </si>
  <si>
    <t>Aktivnost 200050</t>
  </si>
  <si>
    <t>Proračunska zaliha</t>
  </si>
  <si>
    <t>Održavanje i uređenje općinskih zgrada i prostora</t>
  </si>
  <si>
    <t>Izvor 8</t>
  </si>
  <si>
    <t>Namjenski primici</t>
  </si>
  <si>
    <t>Mrtvačnica</t>
  </si>
  <si>
    <t>Članak 1.</t>
  </si>
  <si>
    <t>Članak 2.</t>
  </si>
  <si>
    <t>Prihodi i rashodi te primici i izdaci iskazani po ekonomskoj klasifikaciji prikazani su u Općem dijelu kako slijedi:</t>
  </si>
  <si>
    <t>Članak 3.</t>
  </si>
  <si>
    <t>Članak 4.</t>
  </si>
  <si>
    <t>Općinsko vijeće Općine Sali</t>
  </si>
  <si>
    <t>Predsjednica</t>
  </si>
  <si>
    <t>Ivana Kirinić Frka</t>
  </si>
  <si>
    <t xml:space="preserve">Održavanje nerazvrstanih cesta i putova </t>
  </si>
  <si>
    <t>Izgradnja i rekonstrukcija nerazvrstanih cesta i putova i prateće prometne infrastrukture</t>
  </si>
  <si>
    <t>Dodatna ulaganja na nefinancijskoj imovini</t>
  </si>
  <si>
    <t>Funkcija</t>
  </si>
  <si>
    <t>011</t>
  </si>
  <si>
    <t>013</t>
  </si>
  <si>
    <t>062</t>
  </si>
  <si>
    <t>064</t>
  </si>
  <si>
    <t>045</t>
  </si>
  <si>
    <t>104</t>
  </si>
  <si>
    <t>051</t>
  </si>
  <si>
    <t>063</t>
  </si>
  <si>
    <t>056</t>
  </si>
  <si>
    <t>054</t>
  </si>
  <si>
    <t>032</t>
  </si>
  <si>
    <t>036</t>
  </si>
  <si>
    <t>095</t>
  </si>
  <si>
    <t>091</t>
  </si>
  <si>
    <t>072</t>
  </si>
  <si>
    <t>102</t>
  </si>
  <si>
    <t>106</t>
  </si>
  <si>
    <t>101</t>
  </si>
  <si>
    <t>082</t>
  </si>
  <si>
    <t>081</t>
  </si>
  <si>
    <t>084</t>
  </si>
  <si>
    <t>042</t>
  </si>
  <si>
    <t>047</t>
  </si>
  <si>
    <t>043</t>
  </si>
  <si>
    <t>Prihodi za posebne namjene</t>
  </si>
  <si>
    <t>Program 5200</t>
  </si>
  <si>
    <t>Izgradnja aerodroma</t>
  </si>
  <si>
    <t>Zračni promet</t>
  </si>
  <si>
    <t>Tekući projekt 710020</t>
  </si>
  <si>
    <t>Pomoći za zdravstvo</t>
  </si>
  <si>
    <t>Aktivnost 480020</t>
  </si>
  <si>
    <t>Subvencija za prijevoz putnika</t>
  </si>
  <si>
    <t>Redovna djelatnost DV Orkulice Sali</t>
  </si>
  <si>
    <t>Uređenje luka, pristaništa i plaža</t>
  </si>
  <si>
    <t>Protupožarni putovi</t>
  </si>
  <si>
    <t xml:space="preserve">Nabava nefinancijske imovine </t>
  </si>
  <si>
    <t>052</t>
  </si>
  <si>
    <t>083</t>
  </si>
  <si>
    <t>Program 4901</t>
  </si>
  <si>
    <t>Pomoći unutar općeg proračuna</t>
  </si>
  <si>
    <t>Aktivnost 490110</t>
  </si>
  <si>
    <t>Temeljem članka 166. Zakona o proračunu (NN 144/21) i članka 30. Statuta Općine Sali (Službeni glasnik Općine Sali" br. 2/2016 - pročišćeni tekst), Općinsko vijeće Općine Sali na 14. sjednici održanoj dana 21. prosinca 2023. godine donosi</t>
  </si>
  <si>
    <t>Izvor 81</t>
  </si>
  <si>
    <t>PRIJEDLOG PRORAČUNA OPĆINE SALI ZA 2025. GODINU</t>
  </si>
  <si>
    <t>sa projekcijama za 2026. i 2027. godinu</t>
  </si>
  <si>
    <t>Proračun Općine Sali za 2025. godinu sa projekcijama za 2026. i 2027. godinu sastoje se od Općeg i Posebnog dijela.</t>
  </si>
  <si>
    <t>Izvršenje 2023.</t>
  </si>
  <si>
    <t>Plan 2024.</t>
  </si>
  <si>
    <t>Proračun za 2025.</t>
  </si>
  <si>
    <t>Projekcija proračuna za 2027.</t>
  </si>
  <si>
    <t>Proračun Općine Sali za 2025. godinu sa projekcijama za 2026. i 2027. godinu objaviti će se u "Službenom glasniku Općine Sali", a stupa na snagu 01.01.2025. godine</t>
  </si>
  <si>
    <t xml:space="preserve">KLASA: </t>
  </si>
  <si>
    <t xml:space="preserve">URBROJ: </t>
  </si>
  <si>
    <t xml:space="preserve">Sali, </t>
  </si>
  <si>
    <t>U posebnom dijelu Proračuna Općine Sali za 2025. godinu rashodi i izdaci iskazani su prema proračunskoj klasifikaciji i raspoređuju se po programima, aktivnostima, korisnicima i namjnama kako slijedi:</t>
  </si>
  <si>
    <t>Vodoopskrba i odvodnja</t>
  </si>
  <si>
    <t>Skloništa za životinje</t>
  </si>
  <si>
    <t>Prebacivanje prostorno-planske dokumentacijenu planove nove generacije</t>
  </si>
  <si>
    <t>Aktivnost 500010</t>
  </si>
  <si>
    <t>Aktivnost 530040</t>
  </si>
  <si>
    <t>Prilagodba klimatskim promjenama</t>
  </si>
  <si>
    <t>Urbanistički planovi</t>
  </si>
  <si>
    <t>Višak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</si>
</sst>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6" xfId="0" applyBorder="1"/>
    <xf numFmtId="0" fontId="0" fillId="0" borderId="29" xfId="0" applyBorder="1"/>
    <xf numFmtId="0" fontId="0" fillId="0" borderId="1" xfId="0" applyBorder="1"/>
    <xf numFmtId="0" fontId="5" fillId="0" borderId="1" xfId="0" applyFont="1" applyBorder="1"/>
    <xf numFmtId="0" fontId="5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13" xfId="0" applyBorder="1"/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30" xfId="0" applyFont="1" applyBorder="1"/>
    <xf numFmtId="0" fontId="1" fillId="0" borderId="0" xfId="0" applyFont="1"/>
    <xf numFmtId="0" fontId="1" fillId="0" borderId="29" xfId="0" applyFont="1" applyBorder="1"/>
    <xf numFmtId="0" fontId="4" fillId="0" borderId="35" xfId="0" applyFont="1" applyBorder="1"/>
    <xf numFmtId="0" fontId="4" fillId="0" borderId="27" xfId="0" applyFont="1" applyBorder="1"/>
    <xf numFmtId="0" fontId="4" fillId="0" borderId="36" xfId="0" applyFont="1" applyBorder="1"/>
    <xf numFmtId="0" fontId="1" fillId="0" borderId="31" xfId="0" applyFont="1" applyBorder="1"/>
    <xf numFmtId="0" fontId="1" fillId="0" borderId="16" xfId="0" applyFont="1" applyBorder="1"/>
    <xf numFmtId="0" fontId="1" fillId="0" borderId="1" xfId="0" applyFont="1" applyBorder="1"/>
    <xf numFmtId="0" fontId="0" fillId="0" borderId="47" xfId="0" applyBorder="1"/>
    <xf numFmtId="0" fontId="0" fillId="0" borderId="45" xfId="0" applyBorder="1"/>
    <xf numFmtId="0" fontId="5" fillId="0" borderId="48" xfId="0" applyFont="1" applyBorder="1"/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/>
    <xf numFmtId="4" fontId="0" fillId="0" borderId="0" xfId="0" applyNumberFormat="1"/>
    <xf numFmtId="0" fontId="6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3" borderId="49" xfId="0" applyFont="1" applyFill="1" applyBorder="1" applyAlignment="1">
      <alignment vertical="center"/>
    </xf>
    <xf numFmtId="0" fontId="4" fillId="3" borderId="53" xfId="0" applyFont="1" applyFill="1" applyBorder="1" applyAlignment="1">
      <alignment wrapText="1"/>
    </xf>
    <xf numFmtId="0" fontId="0" fillId="4" borderId="15" xfId="0" applyFill="1" applyBorder="1"/>
    <xf numFmtId="49" fontId="0" fillId="4" borderId="54" xfId="0" applyNumberFormat="1" applyFill="1" applyBorder="1" applyAlignment="1">
      <alignment horizontal="right"/>
    </xf>
    <xf numFmtId="0" fontId="0" fillId="6" borderId="39" xfId="0" applyFill="1" applyBorder="1"/>
    <xf numFmtId="49" fontId="0" fillId="6" borderId="54" xfId="0" applyNumberFormat="1" applyFill="1" applyBorder="1" applyAlignment="1">
      <alignment horizontal="right"/>
    </xf>
    <xf numFmtId="0" fontId="0" fillId="5" borderId="15" xfId="0" applyFill="1" applyBorder="1"/>
    <xf numFmtId="49" fontId="0" fillId="5" borderId="54" xfId="0" applyNumberFormat="1" applyFill="1" applyBorder="1" applyAlignment="1">
      <alignment horizontal="right"/>
    </xf>
    <xf numFmtId="0" fontId="1" fillId="0" borderId="39" xfId="0" applyFont="1" applyBorder="1"/>
    <xf numFmtId="49" fontId="0" fillId="0" borderId="54" xfId="0" applyNumberFormat="1" applyBorder="1" applyAlignment="1">
      <alignment horizontal="right"/>
    </xf>
    <xf numFmtId="0" fontId="0" fillId="0" borderId="15" xfId="0" applyBorder="1"/>
    <xf numFmtId="0" fontId="0" fillId="0" borderId="39" xfId="0" applyBorder="1"/>
    <xf numFmtId="0" fontId="1" fillId="0" borderId="15" xfId="0" applyFont="1" applyBorder="1"/>
    <xf numFmtId="0" fontId="1" fillId="4" borderId="15" xfId="0" applyFont="1" applyFill="1" applyBorder="1"/>
    <xf numFmtId="0" fontId="1" fillId="5" borderId="15" xfId="0" applyFont="1" applyFill="1" applyBorder="1"/>
    <xf numFmtId="0" fontId="0" fillId="6" borderId="15" xfId="0" applyFill="1" applyBorder="1"/>
    <xf numFmtId="0" fontId="1" fillId="5" borderId="39" xfId="0" applyFont="1" applyFill="1" applyBorder="1"/>
    <xf numFmtId="49" fontId="0" fillId="0" borderId="55" xfId="0" applyNumberFormat="1" applyBorder="1" applyAlignment="1">
      <alignment horizontal="right"/>
    </xf>
    <xf numFmtId="0" fontId="0" fillId="7" borderId="56" xfId="0" applyFill="1" applyBorder="1" applyAlignment="1">
      <alignment horizontal="right"/>
    </xf>
    <xf numFmtId="0" fontId="0" fillId="8" borderId="31" xfId="0" applyFill="1" applyBorder="1"/>
    <xf numFmtId="0" fontId="0" fillId="8" borderId="16" xfId="0" applyFill="1" applyBorder="1"/>
    <xf numFmtId="0" fontId="5" fillId="8" borderId="1" xfId="0" applyFont="1" applyFill="1" applyBorder="1"/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5" fillId="8" borderId="19" xfId="0" applyNumberFormat="1" applyFont="1" applyFill="1" applyBorder="1" applyAlignment="1">
      <alignment horizontal="right"/>
    </xf>
    <xf numFmtId="0" fontId="0" fillId="8" borderId="30" xfId="0" applyFill="1" applyBorder="1"/>
    <xf numFmtId="0" fontId="0" fillId="8" borderId="0" xfId="0" applyFill="1"/>
    <xf numFmtId="0" fontId="5" fillId="8" borderId="29" xfId="0" applyFont="1" applyFill="1" applyBorder="1"/>
    <xf numFmtId="0" fontId="0" fillId="8" borderId="18" xfId="0" applyFill="1" applyBorder="1"/>
    <xf numFmtId="0" fontId="0" fillId="8" borderId="33" xfId="0" applyFill="1" applyBorder="1"/>
    <xf numFmtId="0" fontId="0" fillId="8" borderId="13" xfId="0" applyFill="1" applyBorder="1"/>
    <xf numFmtId="0" fontId="0" fillId="8" borderId="1" xfId="0" applyFill="1" applyBorder="1"/>
    <xf numFmtId="0" fontId="0" fillId="8" borderId="12" xfId="0" applyFill="1" applyBorder="1"/>
    <xf numFmtId="0" fontId="0" fillId="8" borderId="34" xfId="0" applyFill="1" applyBorder="1"/>
    <xf numFmtId="0" fontId="0" fillId="8" borderId="15" xfId="0" applyFill="1" applyBorder="1"/>
    <xf numFmtId="49" fontId="0" fillId="8" borderId="54" xfId="0" applyNumberFormat="1" applyFill="1" applyBorder="1" applyAlignment="1">
      <alignment horizontal="right"/>
    </xf>
    <xf numFmtId="0" fontId="0" fillId="8" borderId="39" xfId="0" applyFill="1" applyBorder="1"/>
    <xf numFmtId="0" fontId="1" fillId="8" borderId="15" xfId="0" applyFont="1" applyFill="1" applyBorder="1"/>
    <xf numFmtId="49" fontId="5" fillId="8" borderId="54" xfId="0" applyNumberFormat="1" applyFont="1" applyFill="1" applyBorder="1" applyAlignment="1">
      <alignment horizontal="right"/>
    </xf>
    <xf numFmtId="49" fontId="1" fillId="0" borderId="54" xfId="0" applyNumberFormat="1" applyFont="1" applyBorder="1" applyAlignment="1">
      <alignment horizontal="right"/>
    </xf>
    <xf numFmtId="0" fontId="0" fillId="8" borderId="20" xfId="0" applyFill="1" applyBorder="1"/>
    <xf numFmtId="0" fontId="0" fillId="8" borderId="22" xfId="0" applyFill="1" applyBorder="1"/>
    <xf numFmtId="0" fontId="5" fillId="8" borderId="32" xfId="0" applyFont="1" applyFill="1" applyBorder="1"/>
    <xf numFmtId="49" fontId="1" fillId="5" borderId="54" xfId="0" applyNumberFormat="1" applyFont="1" applyFill="1" applyBorder="1" applyAlignment="1">
      <alignment horizontal="right"/>
    </xf>
    <xf numFmtId="0" fontId="5" fillId="8" borderId="16" xfId="0" applyFont="1" applyFill="1" applyBorder="1" applyAlignment="1">
      <alignment horizontal="left" wrapText="1"/>
    </xf>
    <xf numFmtId="0" fontId="11" fillId="8" borderId="15" xfId="0" applyFont="1" applyFill="1" applyBorder="1"/>
    <xf numFmtId="164" fontId="5" fillId="8" borderId="4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164" fontId="5" fillId="8" borderId="0" xfId="0" applyNumberFormat="1" applyFont="1" applyFill="1" applyAlignment="1">
      <alignment horizontal="right"/>
    </xf>
    <xf numFmtId="0" fontId="13" fillId="0" borderId="0" xfId="0" applyFont="1"/>
    <xf numFmtId="49" fontId="14" fillId="8" borderId="54" xfId="0" applyNumberFormat="1" applyFont="1" applyFill="1" applyBorder="1" applyAlignment="1">
      <alignment horizontal="right"/>
    </xf>
    <xf numFmtId="164" fontId="5" fillId="8" borderId="11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164" fontId="0" fillId="0" borderId="17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0" fontId="5" fillId="8" borderId="17" xfId="0" applyFont="1" applyFill="1" applyBorder="1" applyAlignment="1">
      <alignment horizontal="left" wrapText="1"/>
    </xf>
    <xf numFmtId="0" fontId="5" fillId="8" borderId="18" xfId="0" applyFont="1" applyFill="1" applyBorder="1" applyAlignment="1">
      <alignment horizontal="left" wrapText="1"/>
    </xf>
    <xf numFmtId="0" fontId="5" fillId="8" borderId="16" xfId="0" applyFont="1" applyFill="1" applyBorder="1" applyAlignment="1">
      <alignment horizontal="left" wrapText="1"/>
    </xf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0" fontId="5" fillId="8" borderId="17" xfId="0" applyFont="1" applyFill="1" applyBorder="1" applyAlignment="1">
      <alignment horizontal="left"/>
    </xf>
    <xf numFmtId="0" fontId="5" fillId="8" borderId="18" xfId="0" applyFont="1" applyFill="1" applyBorder="1" applyAlignment="1">
      <alignment horizontal="left"/>
    </xf>
    <xf numFmtId="164" fontId="5" fillId="8" borderId="19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6" fillId="8" borderId="17" xfId="0" applyNumberFormat="1" applyFont="1" applyFill="1" applyBorder="1" applyAlignment="1">
      <alignment horizontal="right"/>
    </xf>
    <xf numFmtId="164" fontId="6" fillId="8" borderId="18" xfId="0" applyNumberFormat="1" applyFont="1" applyFill="1" applyBorder="1" applyAlignment="1">
      <alignment horizontal="right"/>
    </xf>
    <xf numFmtId="164" fontId="6" fillId="8" borderId="19" xfId="0" applyNumberFormat="1" applyFont="1" applyFill="1" applyBorder="1" applyAlignment="1">
      <alignment horizontal="right"/>
    </xf>
    <xf numFmtId="0" fontId="5" fillId="8" borderId="16" xfId="0" applyFont="1" applyFill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4" fillId="3" borderId="50" xfId="0" applyNumberFormat="1" applyFont="1" applyFill="1" applyBorder="1" applyAlignment="1">
      <alignment horizontal="center" vertical="center" wrapText="1"/>
    </xf>
    <xf numFmtId="164" fontId="4" fillId="3" borderId="51" xfId="0" applyNumberFormat="1" applyFont="1" applyFill="1" applyBorder="1" applyAlignment="1">
      <alignment horizontal="center" vertical="center" wrapText="1"/>
    </xf>
    <xf numFmtId="164" fontId="4" fillId="3" borderId="52" xfId="0" applyNumberFormat="1" applyFont="1" applyFill="1" applyBorder="1" applyAlignment="1">
      <alignment horizontal="center" vertical="center" wrapText="1"/>
    </xf>
    <xf numFmtId="164" fontId="4" fillId="3" borderId="50" xfId="0" applyNumberFormat="1" applyFont="1" applyFill="1" applyBorder="1" applyAlignment="1">
      <alignment horizontal="center" vertical="center"/>
    </xf>
    <xf numFmtId="164" fontId="4" fillId="3" borderId="51" xfId="0" applyNumberFormat="1" applyFont="1" applyFill="1" applyBorder="1" applyAlignment="1">
      <alignment horizontal="center" vertical="center"/>
    </xf>
    <xf numFmtId="164" fontId="4" fillId="3" borderId="52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164" fontId="5" fillId="8" borderId="40" xfId="0" applyNumberFormat="1" applyFont="1" applyFill="1" applyBorder="1" applyAlignment="1">
      <alignment horizontal="right"/>
    </xf>
    <xf numFmtId="164" fontId="5" fillId="8" borderId="41" xfId="0" applyNumberFormat="1" applyFont="1" applyFill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0" fontId="5" fillId="8" borderId="4" xfId="0" applyFont="1" applyFill="1" applyBorder="1" applyAlignment="1">
      <alignment horizontal="left" wrapText="1"/>
    </xf>
    <xf numFmtId="0" fontId="5" fillId="8" borderId="5" xfId="0" applyFont="1" applyFill="1" applyBorder="1" applyAlignment="1">
      <alignment horizontal="left" wrapText="1"/>
    </xf>
    <xf numFmtId="0" fontId="5" fillId="8" borderId="0" xfId="0" applyFont="1" applyFill="1" applyAlignment="1">
      <alignment horizontal="left" wrapText="1"/>
    </xf>
    <xf numFmtId="164" fontId="5" fillId="8" borderId="4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164" fontId="5" fillId="8" borderId="0" xfId="0" applyNumberFormat="1" applyFont="1" applyFill="1" applyAlignment="1">
      <alignment horizontal="right"/>
    </xf>
    <xf numFmtId="0" fontId="0" fillId="0" borderId="16" xfId="0" applyBorder="1" applyAlignment="1">
      <alignment horizontal="left" wrapText="1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164" fontId="5" fillId="0" borderId="17" xfId="0" applyNumberFormat="1" applyFont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0" fontId="5" fillId="8" borderId="40" xfId="0" applyFont="1" applyFill="1" applyBorder="1" applyAlignment="1">
      <alignment horizontal="left" wrapText="1"/>
    </xf>
    <xf numFmtId="0" fontId="5" fillId="8" borderId="41" xfId="0" applyFont="1" applyFill="1" applyBorder="1" applyAlignment="1">
      <alignment horizontal="left" wrapText="1"/>
    </xf>
    <xf numFmtId="0" fontId="5" fillId="8" borderId="40" xfId="0" applyFont="1" applyFill="1" applyBorder="1" applyAlignment="1">
      <alignment horizontal="left"/>
    </xf>
    <xf numFmtId="0" fontId="5" fillId="8" borderId="41" xfId="0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0" fillId="8" borderId="17" xfId="0" applyNumberFormat="1" applyFill="1" applyBorder="1" applyAlignment="1">
      <alignment horizontal="right"/>
    </xf>
    <xf numFmtId="164" fontId="0" fillId="8" borderId="18" xfId="0" applyNumberFormat="1" applyFill="1" applyBorder="1" applyAlignment="1">
      <alignment horizontal="right"/>
    </xf>
    <xf numFmtId="0" fontId="1" fillId="6" borderId="17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164" fontId="1" fillId="6" borderId="17" xfId="0" applyNumberFormat="1" applyFont="1" applyFill="1" applyBorder="1" applyAlignment="1">
      <alignment horizontal="right"/>
    </xf>
    <xf numFmtId="164" fontId="1" fillId="6" borderId="18" xfId="0" applyNumberFormat="1" applyFont="1" applyFill="1" applyBorder="1" applyAlignment="1">
      <alignment horizontal="right"/>
    </xf>
    <xf numFmtId="0" fontId="1" fillId="5" borderId="17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0" fillId="0" borderId="0" xfId="0" applyAlignment="1">
      <alignment horizontal="justify"/>
    </xf>
    <xf numFmtId="0" fontId="0" fillId="0" borderId="0" xfId="0" applyAlignment="1">
      <alignment horizontal="left"/>
    </xf>
    <xf numFmtId="164" fontId="10" fillId="0" borderId="0" xfId="0" applyNumberFormat="1" applyFont="1" applyAlignment="1">
      <alignment horizontal="center"/>
    </xf>
    <xf numFmtId="164" fontId="1" fillId="5" borderId="17" xfId="0" applyNumberFormat="1" applyFont="1" applyFill="1" applyBorder="1" applyAlignment="1">
      <alignment horizontal="right"/>
    </xf>
    <xf numFmtId="164" fontId="1" fillId="5" borderId="18" xfId="0" applyNumberFormat="1" applyFont="1" applyFill="1" applyBorder="1" applyAlignment="1">
      <alignment horizontal="right"/>
    </xf>
    <xf numFmtId="0" fontId="1" fillId="4" borderId="17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164" fontId="1" fillId="4" borderId="17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1" fillId="5" borderId="16" xfId="0" applyFont="1" applyFill="1" applyBorder="1" applyAlignment="1">
      <alignment horizontal="left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justify" wrapText="1"/>
    </xf>
    <xf numFmtId="164" fontId="0" fillId="0" borderId="0" xfId="0" applyNumberFormat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5" fillId="0" borderId="16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 wrapText="1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42" xfId="0" applyNumberFormat="1" applyFont="1" applyBorder="1" applyAlignment="1">
      <alignment horizontal="right"/>
    </xf>
    <xf numFmtId="164" fontId="5" fillId="0" borderId="46" xfId="0" applyNumberFormat="1" applyFont="1" applyBorder="1" applyAlignment="1">
      <alignment horizontal="right"/>
    </xf>
    <xf numFmtId="0" fontId="5" fillId="0" borderId="45" xfId="0" applyFont="1" applyBorder="1" applyAlignment="1">
      <alignment horizontal="left"/>
    </xf>
    <xf numFmtId="164" fontId="5" fillId="0" borderId="43" xfId="0" applyNumberFormat="1" applyFont="1" applyBorder="1" applyAlignment="1">
      <alignment horizontal="right"/>
    </xf>
    <xf numFmtId="164" fontId="5" fillId="0" borderId="45" xfId="0" applyNumberFormat="1" applyFont="1" applyBorder="1" applyAlignment="1">
      <alignment horizontal="right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164" fontId="5" fillId="8" borderId="11" xfId="0" applyNumberFormat="1" applyFont="1" applyFill="1" applyBorder="1" applyAlignment="1">
      <alignment horizontal="right"/>
    </xf>
    <xf numFmtId="0" fontId="5" fillId="8" borderId="0" xfId="0" applyFont="1" applyFill="1" applyAlignment="1">
      <alignment horizontal="left"/>
    </xf>
    <xf numFmtId="164" fontId="14" fillId="8" borderId="17" xfId="0" applyNumberFormat="1" applyFont="1" applyFill="1" applyBorder="1" applyAlignment="1">
      <alignment horizontal="right"/>
    </xf>
    <xf numFmtId="164" fontId="14" fillId="8" borderId="18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164" fontId="0" fillId="0" borderId="11" xfId="0" applyNumberForma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5" fillId="0" borderId="0" xfId="0" applyFont="1" applyAlignment="1">
      <alignment horizontal="left"/>
    </xf>
    <xf numFmtId="164" fontId="1" fillId="0" borderId="1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5" fillId="0" borderId="4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0" fillId="5" borderId="28" xfId="0" applyNumberFormat="1" applyFill="1" applyBorder="1"/>
    <xf numFmtId="0" fontId="0" fillId="5" borderId="27" xfId="0" applyFill="1" applyBorder="1"/>
    <xf numFmtId="0" fontId="0" fillId="5" borderId="38" xfId="0" applyFill="1" applyBorder="1"/>
    <xf numFmtId="0" fontId="4" fillId="0" borderId="26" xfId="0" applyFont="1" applyBorder="1" applyAlignment="1">
      <alignment horizontal="center"/>
    </xf>
    <xf numFmtId="0" fontId="5" fillId="0" borderId="3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4" fillId="0" borderId="2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 wrapText="1"/>
    </xf>
    <xf numFmtId="164" fontId="4" fillId="0" borderId="37" xfId="0" applyNumberFormat="1" applyFont="1" applyBorder="1" applyAlignment="1">
      <alignment horizontal="center" wrapText="1"/>
    </xf>
    <xf numFmtId="164" fontId="4" fillId="0" borderId="38" xfId="0" applyNumberFormat="1" applyFont="1" applyBorder="1" applyAlignment="1">
      <alignment horizontal="center" wrapText="1"/>
    </xf>
    <xf numFmtId="0" fontId="1" fillId="0" borderId="3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0" fontId="0" fillId="5" borderId="38" xfId="0" applyFill="1" applyBorder="1" applyAlignment="1">
      <alignment horizontal="righ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164" fontId="0" fillId="0" borderId="27" xfId="0" applyNumberFormat="1" applyBorder="1" applyAlignment="1">
      <alignment horizontal="right"/>
    </xf>
    <xf numFmtId="165" fontId="10" fillId="0" borderId="28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164" fontId="2" fillId="0" borderId="23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0" fontId="5" fillId="8" borderId="22" xfId="0" applyFont="1" applyFill="1" applyBorder="1" applyAlignment="1">
      <alignment horizontal="left" wrapText="1"/>
    </xf>
    <xf numFmtId="164" fontId="5" fillId="8" borderId="23" xfId="0" applyNumberFormat="1" applyFont="1" applyFill="1" applyBorder="1" applyAlignment="1">
      <alignment horizontal="right"/>
    </xf>
    <xf numFmtId="164" fontId="5" fillId="8" borderId="24" xfId="0" applyNumberFormat="1" applyFont="1" applyFill="1" applyBorder="1" applyAlignment="1">
      <alignment horizontal="right"/>
    </xf>
    <xf numFmtId="164" fontId="5" fillId="8" borderId="22" xfId="0" applyNumberFormat="1" applyFont="1" applyFill="1" applyBorder="1" applyAlignment="1">
      <alignment horizontal="right"/>
    </xf>
    <xf numFmtId="164" fontId="5" fillId="8" borderId="25" xfId="0" applyNumberFormat="1" applyFont="1" applyFill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0" fillId="5" borderId="28" xfId="0" applyNumberFormat="1" applyFill="1" applyBorder="1" applyAlignment="1">
      <alignment horizontal="right"/>
    </xf>
    <xf numFmtId="164" fontId="0" fillId="5" borderId="38" xfId="0" applyNumberFormat="1" applyFill="1" applyBorder="1" applyAlignment="1">
      <alignment horizontal="right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164" fontId="1" fillId="6" borderId="4" xfId="0" applyNumberFormat="1" applyFont="1" applyFill="1" applyBorder="1" applyAlignment="1">
      <alignment horizontal="right"/>
    </xf>
    <xf numFmtId="164" fontId="1" fillId="6" borderId="5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164" fontId="1" fillId="5" borderId="4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164" fontId="1" fillId="5" borderId="0" xfId="0" applyNumberFormat="1" applyFont="1" applyFill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1" fillId="5" borderId="16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2" fillId="8" borderId="18" xfId="0" applyFont="1" applyFill="1" applyBorder="1" applyAlignment="1">
      <alignment horizontal="left" wrapText="1"/>
    </xf>
    <xf numFmtId="0" fontId="0" fillId="7" borderId="21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164" fontId="0" fillId="7" borderId="23" xfId="0" applyNumberFormat="1" applyFill="1" applyBorder="1" applyAlignment="1">
      <alignment horizontal="right"/>
    </xf>
    <xf numFmtId="164" fontId="0" fillId="7" borderId="24" xfId="0" applyNumberForma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164" fontId="5" fillId="8" borderId="1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8" borderId="0" xfId="0" applyFill="1" applyBorder="1"/>
    <xf numFmtId="0" fontId="5" fillId="8" borderId="0" xfId="0" applyFont="1" applyFill="1" applyBorder="1"/>
    <xf numFmtId="0" fontId="5" fillId="8" borderId="0" xfId="0" applyFont="1" applyFill="1" applyBorder="1" applyAlignment="1">
      <alignment horizontal="left" wrapText="1"/>
    </xf>
    <xf numFmtId="164" fontId="5" fillId="8" borderId="0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5" fillId="8" borderId="0" xfId="0" applyFont="1" applyFill="1" applyBorder="1" applyAlignment="1">
      <alignment horizontal="left"/>
    </xf>
    <xf numFmtId="164" fontId="5" fillId="8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8" borderId="0" xfId="0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B2-F304-404B-87BF-CB79F31D88E1}">
  <dimension ref="A1:Z692"/>
  <sheetViews>
    <sheetView tabSelected="1" workbookViewId="0">
      <selection activeCell="A5" sqref="A5:O5"/>
    </sheetView>
  </sheetViews>
  <sheetFormatPr defaultRowHeight="15" x14ac:dyDescent="0.25"/>
  <cols>
    <col min="1" max="1" width="5.7109375" customWidth="1"/>
    <col min="2" max="2" width="6.5703125" customWidth="1"/>
    <col min="3" max="3" width="6.7109375" customWidth="1"/>
    <col min="5" max="5" width="22.140625" customWidth="1"/>
    <col min="7" max="7" width="5.42578125" customWidth="1"/>
    <col min="8" max="8" width="7.5703125" customWidth="1"/>
    <col min="9" max="9" width="7" customWidth="1"/>
    <col min="11" max="11" width="6.28515625" customWidth="1"/>
    <col min="12" max="12" width="8.28515625" customWidth="1"/>
    <col min="13" max="13" width="7" customWidth="1"/>
    <col min="14" max="14" width="8.140625" customWidth="1"/>
    <col min="15" max="15" width="8" customWidth="1"/>
    <col min="16" max="16" width="4.5703125" customWidth="1"/>
    <col min="17" max="17" width="10.5703125" bestFit="1" customWidth="1"/>
    <col min="18" max="18" width="12.140625" bestFit="1" customWidth="1"/>
    <col min="19" max="19" width="13.7109375" customWidth="1"/>
    <col min="20" max="20" width="13.140625" customWidth="1"/>
    <col min="21" max="21" width="12.140625" bestFit="1" customWidth="1"/>
    <col min="22" max="22" width="13.28515625" customWidth="1"/>
    <col min="23" max="23" width="13.42578125" customWidth="1"/>
    <col min="24" max="24" width="11.85546875" customWidth="1"/>
    <col min="25" max="25" width="9.5703125" customWidth="1"/>
    <col min="26" max="26" width="12.140625" bestFit="1" customWidth="1"/>
  </cols>
  <sheetData>
    <row r="1" spans="1:15" ht="15" customHeight="1" x14ac:dyDescent="0.25">
      <c r="A1" s="167" t="s">
        <v>392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3.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5.75" customHeight="1" x14ac:dyDescent="0.25">
      <c r="A5" s="168" t="s">
        <v>394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ht="15" customHeight="1" x14ac:dyDescent="0.25">
      <c r="A6" s="168" t="s">
        <v>395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2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15" customHeight="1" x14ac:dyDescent="0.25">
      <c r="A9" s="168" t="s">
        <v>339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1:15" ht="15" customHeight="1" x14ac:dyDescent="0.25">
      <c r="A10" s="169" t="s">
        <v>396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</row>
    <row r="11" spans="1:15" ht="21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8" customHeight="1" x14ac:dyDescent="0.25">
      <c r="A12" s="168" t="s">
        <v>340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</row>
    <row r="13" spans="1:15" ht="20.25" customHeight="1" x14ac:dyDescent="0.25">
      <c r="A13" s="167" t="s">
        <v>341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</row>
    <row r="14" spans="1:1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25">
      <c r="A16" s="146" t="s">
        <v>0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 ht="31.5" customHeight="1" x14ac:dyDescent="0.25">
      <c r="A17" s="146" t="s">
        <v>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</row>
    <row r="18" spans="1:15" ht="15.75" thickBot="1" x14ac:dyDescent="0.3"/>
    <row r="19" spans="1:15" ht="46.5" customHeight="1" x14ac:dyDescent="0.25">
      <c r="A19" s="261"/>
      <c r="B19" s="262"/>
      <c r="C19" s="262"/>
      <c r="D19" s="262"/>
      <c r="E19" s="262"/>
      <c r="F19" s="256" t="s">
        <v>397</v>
      </c>
      <c r="G19" s="257"/>
      <c r="H19" s="277" t="s">
        <v>398</v>
      </c>
      <c r="I19" s="277"/>
      <c r="J19" s="256" t="s">
        <v>399</v>
      </c>
      <c r="K19" s="257"/>
      <c r="L19" s="258" t="s">
        <v>49</v>
      </c>
      <c r="M19" s="258"/>
      <c r="N19" s="272" t="s">
        <v>400</v>
      </c>
      <c r="O19" s="273"/>
    </row>
    <row r="20" spans="1:15" x14ac:dyDescent="0.25">
      <c r="A20" s="263" t="s">
        <v>2</v>
      </c>
      <c r="B20" s="264"/>
      <c r="C20" s="264"/>
      <c r="D20" s="264"/>
      <c r="E20" s="264"/>
      <c r="F20" s="274">
        <f>SUM(F21:G22)</f>
        <v>2011390.9300000002</v>
      </c>
      <c r="G20" s="275"/>
      <c r="H20" s="274">
        <f>SUM(H21:I22)</f>
        <v>6223400</v>
      </c>
      <c r="I20" s="275"/>
      <c r="J20" s="274">
        <f>SUM(J21:K22)</f>
        <v>7279800</v>
      </c>
      <c r="K20" s="275"/>
      <c r="L20" s="274">
        <f>SUM(L21:M22)</f>
        <v>4396950</v>
      </c>
      <c r="M20" s="275"/>
      <c r="N20" s="274">
        <f>SUM(N21:O22)</f>
        <v>4193900</v>
      </c>
      <c r="O20" s="276"/>
    </row>
    <row r="21" spans="1:15" x14ac:dyDescent="0.25">
      <c r="A21" s="251" t="s">
        <v>3</v>
      </c>
      <c r="B21" s="232"/>
      <c r="C21" s="232"/>
      <c r="D21" s="232"/>
      <c r="E21" s="232"/>
      <c r="F21" s="252">
        <f>F48</f>
        <v>1997006.2900000003</v>
      </c>
      <c r="G21" s="253"/>
      <c r="H21" s="252">
        <f>H48</f>
        <v>6203400</v>
      </c>
      <c r="I21" s="253"/>
      <c r="J21" s="252">
        <f>J48</f>
        <v>7244800</v>
      </c>
      <c r="K21" s="253"/>
      <c r="L21" s="252">
        <f>L48</f>
        <v>4386950</v>
      </c>
      <c r="M21" s="253"/>
      <c r="N21" s="252">
        <f>N48</f>
        <v>4183900</v>
      </c>
      <c r="O21" s="268"/>
    </row>
    <row r="22" spans="1:15" x14ac:dyDescent="0.25">
      <c r="A22" s="251" t="s">
        <v>4</v>
      </c>
      <c r="B22" s="232"/>
      <c r="C22" s="232"/>
      <c r="D22" s="232"/>
      <c r="E22" s="232"/>
      <c r="F22" s="252">
        <f>F65</f>
        <v>14384.64</v>
      </c>
      <c r="G22" s="253"/>
      <c r="H22" s="252">
        <f>H65</f>
        <v>20000</v>
      </c>
      <c r="I22" s="253"/>
      <c r="J22" s="252">
        <f>J65</f>
        <v>35000</v>
      </c>
      <c r="K22" s="253"/>
      <c r="L22" s="252">
        <f>L65</f>
        <v>10000</v>
      </c>
      <c r="M22" s="253"/>
      <c r="N22" s="252">
        <f>N65</f>
        <v>10000</v>
      </c>
      <c r="O22" s="268"/>
    </row>
    <row r="23" spans="1:15" x14ac:dyDescent="0.25">
      <c r="A23" s="259" t="s">
        <v>6</v>
      </c>
      <c r="B23" s="260"/>
      <c r="C23" s="260"/>
      <c r="D23" s="260"/>
      <c r="E23" s="260"/>
      <c r="F23" s="269">
        <f>SUM(F24:G25)</f>
        <v>1922353.1599999997</v>
      </c>
      <c r="G23" s="270"/>
      <c r="H23" s="269">
        <f>SUM(H24:I25)</f>
        <v>7173600</v>
      </c>
      <c r="I23" s="270"/>
      <c r="J23" s="269">
        <f>SUM(J24:K25)</f>
        <v>8391800</v>
      </c>
      <c r="K23" s="270"/>
      <c r="L23" s="269">
        <f>SUM(L24:M25)</f>
        <v>4347150</v>
      </c>
      <c r="M23" s="270"/>
      <c r="N23" s="269">
        <f>SUM(N24:O25)</f>
        <v>4144100</v>
      </c>
      <c r="O23" s="271"/>
    </row>
    <row r="24" spans="1:15" x14ac:dyDescent="0.25">
      <c r="A24" s="251" t="s">
        <v>5</v>
      </c>
      <c r="B24" s="232"/>
      <c r="C24" s="232"/>
      <c r="D24" s="232"/>
      <c r="E24" s="232"/>
      <c r="F24" s="252">
        <f>F79</f>
        <v>1557515.8299999998</v>
      </c>
      <c r="G24" s="253"/>
      <c r="H24" s="252">
        <f>H79</f>
        <v>2310100</v>
      </c>
      <c r="I24" s="253"/>
      <c r="J24" s="252">
        <f>J79</f>
        <v>2973400</v>
      </c>
      <c r="K24" s="253"/>
      <c r="L24" s="252">
        <f>L79</f>
        <v>2409750</v>
      </c>
      <c r="M24" s="253"/>
      <c r="N24" s="252">
        <f>N79</f>
        <v>2389700</v>
      </c>
      <c r="O24" s="268"/>
    </row>
    <row r="25" spans="1:15" x14ac:dyDescent="0.25">
      <c r="A25" s="251" t="s">
        <v>7</v>
      </c>
      <c r="B25" s="232"/>
      <c r="C25" s="232"/>
      <c r="D25" s="232"/>
      <c r="E25" s="232"/>
      <c r="F25" s="252">
        <f>F110</f>
        <v>364837.32999999996</v>
      </c>
      <c r="G25" s="253"/>
      <c r="H25" s="252">
        <f>H110</f>
        <v>4863500</v>
      </c>
      <c r="I25" s="253"/>
      <c r="J25" s="252">
        <f>J110</f>
        <v>5418400</v>
      </c>
      <c r="K25" s="253"/>
      <c r="L25" s="252">
        <f>L110</f>
        <v>1937400</v>
      </c>
      <c r="M25" s="253"/>
      <c r="N25" s="252">
        <f>N110</f>
        <v>1754400</v>
      </c>
      <c r="O25" s="268"/>
    </row>
    <row r="26" spans="1:15" ht="15.75" thickBot="1" x14ac:dyDescent="0.3">
      <c r="A26" s="249" t="s">
        <v>8</v>
      </c>
      <c r="B26" s="250"/>
      <c r="C26" s="250"/>
      <c r="D26" s="250"/>
      <c r="E26" s="250"/>
      <c r="F26" s="265">
        <f>F20-F23</f>
        <v>89037.770000000484</v>
      </c>
      <c r="G26" s="266"/>
      <c r="H26" s="265">
        <f>H20-H23</f>
        <v>-950200</v>
      </c>
      <c r="I26" s="266"/>
      <c r="J26" s="265">
        <f>J20-J23</f>
        <v>-1112000</v>
      </c>
      <c r="K26" s="266"/>
      <c r="L26" s="265">
        <f>L20-L23</f>
        <v>49800</v>
      </c>
      <c r="M26" s="266"/>
      <c r="N26" s="265">
        <f>N20-N23</f>
        <v>49800</v>
      </c>
      <c r="O26" s="267"/>
    </row>
    <row r="29" spans="1:15" ht="27" customHeight="1" x14ac:dyDescent="0.25">
      <c r="A29" s="146" t="s">
        <v>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</row>
    <row r="30" spans="1:15" ht="15.75" thickBot="1" x14ac:dyDescent="0.3"/>
    <row r="31" spans="1:15" ht="45" customHeight="1" x14ac:dyDescent="0.25">
      <c r="A31" s="261"/>
      <c r="B31" s="262"/>
      <c r="C31" s="262"/>
      <c r="D31" s="262"/>
      <c r="E31" s="262"/>
      <c r="F31" s="256" t="s">
        <v>397</v>
      </c>
      <c r="G31" s="257"/>
      <c r="H31" s="277" t="s">
        <v>398</v>
      </c>
      <c r="I31" s="277"/>
      <c r="J31" s="256" t="s">
        <v>399</v>
      </c>
      <c r="K31" s="257"/>
      <c r="L31" s="258" t="s">
        <v>49</v>
      </c>
      <c r="M31" s="258"/>
      <c r="N31" s="272" t="s">
        <v>400</v>
      </c>
      <c r="O31" s="273"/>
    </row>
    <row r="32" spans="1:15" x14ac:dyDescent="0.25">
      <c r="A32" s="251" t="s">
        <v>10</v>
      </c>
      <c r="B32" s="232"/>
      <c r="C32" s="232"/>
      <c r="D32" s="232"/>
      <c r="E32" s="232"/>
      <c r="F32" s="252">
        <v>100000</v>
      </c>
      <c r="G32" s="253"/>
      <c r="H32" s="252">
        <v>1000000</v>
      </c>
      <c r="I32" s="253"/>
      <c r="J32" s="252">
        <f>J189</f>
        <v>1000000</v>
      </c>
      <c r="K32" s="253"/>
      <c r="L32" s="246"/>
      <c r="M32" s="278"/>
      <c r="N32" s="246"/>
      <c r="O32" s="247"/>
    </row>
    <row r="33" spans="1:26" x14ac:dyDescent="0.25">
      <c r="A33" s="251" t="s">
        <v>11</v>
      </c>
      <c r="B33" s="232"/>
      <c r="C33" s="232"/>
      <c r="D33" s="232"/>
      <c r="E33" s="232"/>
      <c r="F33" s="252">
        <v>183816.35</v>
      </c>
      <c r="G33" s="253"/>
      <c r="H33" s="254">
        <v>49800</v>
      </c>
      <c r="I33" s="254"/>
      <c r="J33" s="252">
        <f>J349</f>
        <v>49800</v>
      </c>
      <c r="K33" s="253"/>
      <c r="L33" s="255">
        <v>49800</v>
      </c>
      <c r="M33" s="255"/>
      <c r="N33" s="280">
        <v>49800</v>
      </c>
      <c r="O33" s="281"/>
    </row>
    <row r="34" spans="1:26" ht="15.75" thickBot="1" x14ac:dyDescent="0.3">
      <c r="A34" s="249" t="s">
        <v>12</v>
      </c>
      <c r="B34" s="250"/>
      <c r="C34" s="250"/>
      <c r="D34" s="250"/>
      <c r="E34" s="250"/>
      <c r="F34" s="265">
        <f>F32-F33</f>
        <v>-83816.350000000006</v>
      </c>
      <c r="G34" s="266"/>
      <c r="H34" s="265">
        <f>H32-H33</f>
        <v>950200</v>
      </c>
      <c r="I34" s="266"/>
      <c r="J34" s="265">
        <f>J32-J33</f>
        <v>950200</v>
      </c>
      <c r="K34" s="266"/>
      <c r="L34" s="265">
        <f>L32-L33</f>
        <v>-49800</v>
      </c>
      <c r="M34" s="266"/>
      <c r="N34" s="265">
        <f>N32-N33</f>
        <v>-49800</v>
      </c>
      <c r="O34" s="267"/>
    </row>
    <row r="36" spans="1:26" x14ac:dyDescent="0.25">
      <c r="A36" s="146" t="s">
        <v>13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</row>
    <row r="37" spans="1:26" ht="15.75" thickBot="1" x14ac:dyDescent="0.3"/>
    <row r="38" spans="1:26" ht="42" customHeight="1" x14ac:dyDescent="0.25">
      <c r="A38" s="261"/>
      <c r="B38" s="262"/>
      <c r="C38" s="262"/>
      <c r="D38" s="262"/>
      <c r="E38" s="262"/>
      <c r="F38" s="256" t="s">
        <v>397</v>
      </c>
      <c r="G38" s="257"/>
      <c r="H38" s="277" t="s">
        <v>398</v>
      </c>
      <c r="I38" s="277"/>
      <c r="J38" s="256" t="s">
        <v>399</v>
      </c>
      <c r="K38" s="257"/>
      <c r="L38" s="258" t="s">
        <v>49</v>
      </c>
      <c r="M38" s="258"/>
      <c r="N38" s="272" t="s">
        <v>400</v>
      </c>
      <c r="O38" s="273"/>
    </row>
    <row r="39" spans="1:26" x14ac:dyDescent="0.25">
      <c r="A39" s="251" t="s">
        <v>14</v>
      </c>
      <c r="B39" s="232"/>
      <c r="C39" s="232"/>
      <c r="D39" s="232"/>
      <c r="E39" s="232"/>
      <c r="F39" s="246">
        <v>-14047.89</v>
      </c>
      <c r="G39" s="278"/>
      <c r="H39" s="246"/>
      <c r="I39" s="278"/>
      <c r="J39" s="246">
        <v>261800</v>
      </c>
      <c r="K39" s="278"/>
      <c r="L39" s="246"/>
      <c r="M39" s="278"/>
      <c r="N39" s="246"/>
      <c r="O39" s="247"/>
    </row>
    <row r="40" spans="1:26" ht="28.5" customHeight="1" thickBot="1" x14ac:dyDescent="0.3">
      <c r="A40" s="289" t="s">
        <v>15</v>
      </c>
      <c r="B40" s="290"/>
      <c r="C40" s="290"/>
      <c r="D40" s="290"/>
      <c r="E40" s="290"/>
      <c r="F40" s="291">
        <v>-14047.89</v>
      </c>
      <c r="G40" s="292"/>
      <c r="H40" s="293"/>
      <c r="I40" s="293"/>
      <c r="J40" s="291">
        <v>161800</v>
      </c>
      <c r="K40" s="292"/>
      <c r="L40" s="294"/>
      <c r="M40" s="294"/>
      <c r="N40" s="295"/>
      <c r="O40" s="296"/>
    </row>
    <row r="41" spans="1:26" ht="15.75" thickBot="1" x14ac:dyDescent="0.3">
      <c r="A41" s="284" t="s">
        <v>16</v>
      </c>
      <c r="B41" s="285"/>
      <c r="C41" s="285"/>
      <c r="D41" s="285"/>
      <c r="E41" s="285"/>
      <c r="F41" s="282">
        <f>F26+F34+F40</f>
        <v>-8826.469999999521</v>
      </c>
      <c r="G41" s="286"/>
      <c r="H41" s="287">
        <f>H26+H34+H40</f>
        <v>0</v>
      </c>
      <c r="I41" s="288"/>
      <c r="J41" s="282">
        <f>J26+J34+J40</f>
        <v>0</v>
      </c>
      <c r="K41" s="286"/>
      <c r="L41" s="282">
        <f>L26+L34+L40</f>
        <v>0</v>
      </c>
      <c r="M41" s="286"/>
      <c r="N41" s="282">
        <f>N26+N34+N40</f>
        <v>0</v>
      </c>
      <c r="O41" s="283"/>
    </row>
    <row r="42" spans="1:26" ht="30.75" customHeight="1" x14ac:dyDescent="0.25"/>
    <row r="43" spans="1:26" ht="21" customHeight="1" x14ac:dyDescent="0.25">
      <c r="A43" s="146" t="s">
        <v>17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26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26" ht="21.75" customHeight="1" x14ac:dyDescent="0.25">
      <c r="A45" s="146" t="s">
        <v>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</row>
    <row r="46" spans="1:26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26" ht="28.5" customHeight="1" thickBot="1" x14ac:dyDescent="0.3">
      <c r="A47" s="12" t="s">
        <v>18</v>
      </c>
      <c r="B47" s="13" t="s">
        <v>19</v>
      </c>
      <c r="C47" s="14" t="s">
        <v>20</v>
      </c>
      <c r="D47" s="197" t="s">
        <v>21</v>
      </c>
      <c r="E47" s="197"/>
      <c r="F47" s="203" t="s">
        <v>397</v>
      </c>
      <c r="G47" s="204"/>
      <c r="H47" s="197" t="s">
        <v>398</v>
      </c>
      <c r="I47" s="197"/>
      <c r="J47" s="203" t="s">
        <v>399</v>
      </c>
      <c r="K47" s="204"/>
      <c r="L47" s="205" t="s">
        <v>49</v>
      </c>
      <c r="M47" s="205"/>
      <c r="N47" s="206" t="s">
        <v>400</v>
      </c>
      <c r="O47" s="207"/>
      <c r="S47" s="85"/>
      <c r="T47" s="85"/>
      <c r="U47" s="85"/>
      <c r="V47" s="85"/>
      <c r="W47" s="85"/>
      <c r="X47" s="85"/>
      <c r="Y47" s="85"/>
      <c r="Z47" s="85"/>
    </row>
    <row r="48" spans="1:26" x14ac:dyDescent="0.25">
      <c r="A48" s="15">
        <v>6</v>
      </c>
      <c r="B48" s="16"/>
      <c r="C48" s="17"/>
      <c r="D48" s="241" t="s">
        <v>22</v>
      </c>
      <c r="E48" s="241"/>
      <c r="F48" s="112">
        <f>F49+F51+F54+F57+F60+F63</f>
        <v>1997006.2900000003</v>
      </c>
      <c r="G48" s="113"/>
      <c r="H48" s="112">
        <f>H49+H51+H54+H57+H60+H63</f>
        <v>6203400</v>
      </c>
      <c r="I48" s="113"/>
      <c r="J48" s="112">
        <f>J49+J51+J54+J57+J60+J63</f>
        <v>7244800</v>
      </c>
      <c r="K48" s="113"/>
      <c r="L48" s="112">
        <f>L49+L51+L54+L57+L60+L63</f>
        <v>4386950</v>
      </c>
      <c r="M48" s="113"/>
      <c r="N48" s="112">
        <f>N49+N51+N54+N57+N60+N63</f>
        <v>4183900</v>
      </c>
      <c r="O48" s="211"/>
      <c r="S48" s="2"/>
      <c r="T48" s="2"/>
      <c r="U48" s="2"/>
      <c r="V48" s="2"/>
      <c r="W48" s="2"/>
      <c r="X48" s="2"/>
      <c r="Y48" s="2"/>
      <c r="Z48" s="2"/>
    </row>
    <row r="49" spans="1:23" ht="19.5" customHeight="1" x14ac:dyDescent="0.25">
      <c r="A49" s="9"/>
      <c r="B49" s="3">
        <v>61</v>
      </c>
      <c r="C49" s="5"/>
      <c r="D49" s="208" t="s">
        <v>23</v>
      </c>
      <c r="E49" s="208"/>
      <c r="F49" s="96">
        <v>1044858.14</v>
      </c>
      <c r="G49" s="97"/>
      <c r="H49" s="107">
        <v>1006500</v>
      </c>
      <c r="I49" s="107"/>
      <c r="J49" s="96">
        <v>1368280</v>
      </c>
      <c r="K49" s="97"/>
      <c r="L49" s="107">
        <v>1370000</v>
      </c>
      <c r="M49" s="107"/>
      <c r="N49" s="96">
        <v>1370000</v>
      </c>
      <c r="O49" s="214"/>
    </row>
    <row r="50" spans="1:23" x14ac:dyDescent="0.25">
      <c r="A50" s="54"/>
      <c r="B50" s="55"/>
      <c r="C50" s="56">
        <v>11</v>
      </c>
      <c r="D50" s="111" t="s">
        <v>24</v>
      </c>
      <c r="E50" s="111"/>
      <c r="F50" s="101">
        <v>1044858.14</v>
      </c>
      <c r="G50" s="102"/>
      <c r="H50" s="106">
        <v>1006500</v>
      </c>
      <c r="I50" s="106"/>
      <c r="J50" s="101">
        <v>1368280</v>
      </c>
      <c r="K50" s="102"/>
      <c r="L50" s="106"/>
      <c r="M50" s="106"/>
      <c r="N50" s="101"/>
      <c r="O50" s="105"/>
    </row>
    <row r="51" spans="1:23" ht="30" customHeight="1" x14ac:dyDescent="0.25">
      <c r="A51" s="9"/>
      <c r="B51" s="3">
        <v>63</v>
      </c>
      <c r="C51" s="5"/>
      <c r="D51" s="131" t="s">
        <v>25</v>
      </c>
      <c r="E51" s="131"/>
      <c r="F51" s="96">
        <v>391980.52</v>
      </c>
      <c r="G51" s="97"/>
      <c r="H51" s="107">
        <v>4241564</v>
      </c>
      <c r="I51" s="107"/>
      <c r="J51" s="96">
        <v>4613520</v>
      </c>
      <c r="K51" s="97"/>
      <c r="L51" s="107">
        <v>1836950</v>
      </c>
      <c r="M51" s="107"/>
      <c r="N51" s="96">
        <v>1633900</v>
      </c>
      <c r="O51" s="214"/>
      <c r="V51" s="2"/>
      <c r="W51" s="2"/>
    </row>
    <row r="52" spans="1:23" x14ac:dyDescent="0.25">
      <c r="A52" s="61"/>
      <c r="B52" s="62"/>
      <c r="C52" s="63">
        <v>52</v>
      </c>
      <c r="D52" s="190" t="s">
        <v>26</v>
      </c>
      <c r="E52" s="190"/>
      <c r="F52" s="128">
        <v>381923.37</v>
      </c>
      <c r="G52" s="129"/>
      <c r="H52" s="130">
        <v>1588564</v>
      </c>
      <c r="I52" s="130"/>
      <c r="J52" s="128">
        <v>1225200</v>
      </c>
      <c r="K52" s="129"/>
      <c r="L52" s="130"/>
      <c r="M52" s="130"/>
      <c r="N52" s="128"/>
      <c r="O52" s="189"/>
      <c r="R52" s="30"/>
      <c r="T52" s="2"/>
      <c r="V52" s="2"/>
    </row>
    <row r="53" spans="1:23" x14ac:dyDescent="0.25">
      <c r="A53" s="54"/>
      <c r="B53" s="55"/>
      <c r="C53" s="56">
        <v>55</v>
      </c>
      <c r="D53" s="111" t="s">
        <v>27</v>
      </c>
      <c r="E53" s="111"/>
      <c r="F53" s="101">
        <v>10057.15</v>
      </c>
      <c r="G53" s="102"/>
      <c r="H53" s="106">
        <v>2653000</v>
      </c>
      <c r="I53" s="106"/>
      <c r="J53" s="101">
        <v>3288320</v>
      </c>
      <c r="K53" s="102"/>
      <c r="L53" s="106"/>
      <c r="M53" s="106"/>
      <c r="N53" s="101"/>
      <c r="O53" s="105"/>
      <c r="R53" s="30"/>
      <c r="T53" s="2"/>
      <c r="V53" s="2"/>
    </row>
    <row r="54" spans="1:23" x14ac:dyDescent="0.25">
      <c r="A54" s="8"/>
      <c r="B54">
        <v>64</v>
      </c>
      <c r="C54" s="4"/>
      <c r="D54" s="157" t="s">
        <v>28</v>
      </c>
      <c r="E54" s="157"/>
      <c r="F54" s="144">
        <v>241585.83</v>
      </c>
      <c r="G54" s="145"/>
      <c r="H54" s="170">
        <v>368300</v>
      </c>
      <c r="I54" s="170"/>
      <c r="J54" s="144">
        <v>440000</v>
      </c>
      <c r="K54" s="145"/>
      <c r="L54" s="170">
        <v>440000</v>
      </c>
      <c r="M54" s="170"/>
      <c r="N54" s="144">
        <v>440000</v>
      </c>
      <c r="O54" s="202"/>
      <c r="R54" s="30"/>
      <c r="T54" s="2"/>
    </row>
    <row r="55" spans="1:23" ht="17.25" customHeight="1" x14ac:dyDescent="0.25">
      <c r="A55" s="54"/>
      <c r="B55" s="55"/>
      <c r="C55" s="56">
        <v>11</v>
      </c>
      <c r="D55" s="111" t="s">
        <v>24</v>
      </c>
      <c r="E55" s="111"/>
      <c r="F55" s="101">
        <v>0</v>
      </c>
      <c r="G55" s="102"/>
      <c r="H55" s="106">
        <v>1000</v>
      </c>
      <c r="I55" s="106"/>
      <c r="J55" s="101">
        <v>1000</v>
      </c>
      <c r="K55" s="102"/>
      <c r="L55" s="106"/>
      <c r="M55" s="106"/>
      <c r="N55" s="101"/>
      <c r="O55" s="105"/>
      <c r="R55" s="30"/>
      <c r="T55" s="2"/>
      <c r="V55" s="2"/>
    </row>
    <row r="56" spans="1:23" ht="13.5" customHeight="1" x14ac:dyDescent="0.25">
      <c r="A56" s="61"/>
      <c r="B56" s="62"/>
      <c r="C56" s="63">
        <v>43</v>
      </c>
      <c r="D56" s="190" t="s">
        <v>29</v>
      </c>
      <c r="E56" s="190"/>
      <c r="F56" s="128">
        <v>241585.83</v>
      </c>
      <c r="G56" s="129"/>
      <c r="H56" s="130">
        <v>367300</v>
      </c>
      <c r="I56" s="130"/>
      <c r="J56" s="128">
        <v>439000</v>
      </c>
      <c r="K56" s="129"/>
      <c r="L56" s="130"/>
      <c r="M56" s="130"/>
      <c r="N56" s="128"/>
      <c r="O56" s="189"/>
      <c r="R56" s="30"/>
      <c r="T56" s="2"/>
      <c r="V56" s="2"/>
    </row>
    <row r="57" spans="1:23" ht="56.25" customHeight="1" x14ac:dyDescent="0.25">
      <c r="A57" s="9"/>
      <c r="B57" s="3">
        <v>65</v>
      </c>
      <c r="C57" s="5"/>
      <c r="D57" s="131" t="s">
        <v>30</v>
      </c>
      <c r="E57" s="131"/>
      <c r="F57" s="96">
        <v>295892.77</v>
      </c>
      <c r="G57" s="97"/>
      <c r="H57" s="107">
        <v>550000</v>
      </c>
      <c r="I57" s="107"/>
      <c r="J57" s="96">
        <v>791000</v>
      </c>
      <c r="K57" s="97"/>
      <c r="L57" s="107">
        <v>700000</v>
      </c>
      <c r="M57" s="107"/>
      <c r="N57" s="96">
        <v>700000</v>
      </c>
      <c r="O57" s="214"/>
      <c r="R57" s="30"/>
      <c r="T57" s="2"/>
      <c r="V57" s="2"/>
    </row>
    <row r="58" spans="1:23" ht="18" customHeight="1" x14ac:dyDescent="0.25">
      <c r="A58" s="54"/>
      <c r="B58" s="55"/>
      <c r="C58" s="56">
        <v>11</v>
      </c>
      <c r="D58" s="111" t="s">
        <v>24</v>
      </c>
      <c r="E58" s="111"/>
      <c r="F58" s="101">
        <v>11396.23</v>
      </c>
      <c r="G58" s="102"/>
      <c r="H58" s="106">
        <v>100000</v>
      </c>
      <c r="I58" s="106"/>
      <c r="J58" s="101">
        <v>150000</v>
      </c>
      <c r="K58" s="102"/>
      <c r="L58" s="106"/>
      <c r="M58" s="106"/>
      <c r="N58" s="101"/>
      <c r="O58" s="105"/>
      <c r="R58" s="30"/>
    </row>
    <row r="59" spans="1:23" x14ac:dyDescent="0.25">
      <c r="A59" s="61"/>
      <c r="B59" s="62"/>
      <c r="C59" s="63">
        <v>43</v>
      </c>
      <c r="D59" s="190" t="s">
        <v>29</v>
      </c>
      <c r="E59" s="190"/>
      <c r="F59" s="128">
        <v>284496.53999999998</v>
      </c>
      <c r="G59" s="129"/>
      <c r="H59" s="130">
        <v>450000</v>
      </c>
      <c r="I59" s="130"/>
      <c r="J59" s="128">
        <v>641000</v>
      </c>
      <c r="K59" s="129"/>
      <c r="L59" s="130"/>
      <c r="M59" s="130"/>
      <c r="N59" s="128"/>
      <c r="O59" s="189"/>
      <c r="R59" s="30"/>
    </row>
    <row r="60" spans="1:23" ht="42" customHeight="1" x14ac:dyDescent="0.25">
      <c r="A60" s="9"/>
      <c r="B60" s="3">
        <v>66</v>
      </c>
      <c r="C60" s="5"/>
      <c r="D60" s="131" t="s">
        <v>31</v>
      </c>
      <c r="E60" s="131"/>
      <c r="F60" s="96">
        <v>17041.03</v>
      </c>
      <c r="G60" s="97"/>
      <c r="H60" s="107">
        <v>27036</v>
      </c>
      <c r="I60" s="107"/>
      <c r="J60" s="96">
        <v>22000</v>
      </c>
      <c r="K60" s="97"/>
      <c r="L60" s="107">
        <v>30000</v>
      </c>
      <c r="M60" s="107"/>
      <c r="N60" s="96">
        <v>30000</v>
      </c>
      <c r="O60" s="214"/>
      <c r="R60" s="30"/>
    </row>
    <row r="61" spans="1:23" ht="17.25" customHeight="1" x14ac:dyDescent="0.25">
      <c r="A61" s="61"/>
      <c r="B61" s="62"/>
      <c r="C61" s="63">
        <v>31</v>
      </c>
      <c r="D61" s="190" t="s">
        <v>32</v>
      </c>
      <c r="E61" s="190"/>
      <c r="F61" s="128">
        <v>16241.03</v>
      </c>
      <c r="G61" s="129"/>
      <c r="H61" s="130">
        <v>17036</v>
      </c>
      <c r="I61" s="130"/>
      <c r="J61" s="128">
        <v>17000</v>
      </c>
      <c r="K61" s="129"/>
      <c r="L61" s="130"/>
      <c r="M61" s="130"/>
      <c r="N61" s="128"/>
      <c r="O61" s="189"/>
      <c r="R61" s="30"/>
    </row>
    <row r="62" spans="1:23" x14ac:dyDescent="0.25">
      <c r="A62" s="54"/>
      <c r="B62" s="55"/>
      <c r="C62" s="56">
        <v>61</v>
      </c>
      <c r="D62" s="111" t="s">
        <v>33</v>
      </c>
      <c r="E62" s="111"/>
      <c r="F62" s="101">
        <v>800</v>
      </c>
      <c r="G62" s="102"/>
      <c r="H62" s="106">
        <v>10000</v>
      </c>
      <c r="I62" s="106"/>
      <c r="J62" s="101">
        <v>5000</v>
      </c>
      <c r="K62" s="102"/>
      <c r="L62" s="106"/>
      <c r="M62" s="106"/>
      <c r="N62" s="101"/>
      <c r="O62" s="105"/>
      <c r="R62" s="30"/>
    </row>
    <row r="63" spans="1:23" ht="31.5" customHeight="1" x14ac:dyDescent="0.25">
      <c r="A63" s="8"/>
      <c r="B63">
        <v>68</v>
      </c>
      <c r="C63" s="4"/>
      <c r="D63" s="143" t="s">
        <v>34</v>
      </c>
      <c r="E63" s="143"/>
      <c r="F63" s="144">
        <v>5648</v>
      </c>
      <c r="G63" s="145"/>
      <c r="H63" s="170">
        <v>10000</v>
      </c>
      <c r="I63" s="170"/>
      <c r="J63" s="144">
        <v>10000</v>
      </c>
      <c r="K63" s="145"/>
      <c r="L63" s="170">
        <v>10000</v>
      </c>
      <c r="M63" s="170"/>
      <c r="N63" s="144">
        <v>10000</v>
      </c>
      <c r="O63" s="202"/>
      <c r="R63" s="30"/>
    </row>
    <row r="64" spans="1:23" ht="18.75" customHeight="1" x14ac:dyDescent="0.25">
      <c r="A64" s="54"/>
      <c r="B64" s="55"/>
      <c r="C64" s="56">
        <v>11</v>
      </c>
      <c r="D64" s="111" t="s">
        <v>24</v>
      </c>
      <c r="E64" s="111"/>
      <c r="F64" s="101">
        <v>5648</v>
      </c>
      <c r="G64" s="102"/>
      <c r="H64" s="106">
        <v>10000</v>
      </c>
      <c r="I64" s="106"/>
      <c r="J64" s="101">
        <v>10000</v>
      </c>
      <c r="K64" s="102"/>
      <c r="L64" s="106"/>
      <c r="M64" s="106"/>
      <c r="N64" s="101"/>
      <c r="O64" s="105"/>
      <c r="R64" s="30"/>
    </row>
    <row r="65" spans="1:18" ht="26.25" customHeight="1" x14ac:dyDescent="0.25">
      <c r="A65" s="15">
        <v>7</v>
      </c>
      <c r="B65" s="16"/>
      <c r="C65" s="17"/>
      <c r="D65" s="173" t="s">
        <v>35</v>
      </c>
      <c r="E65" s="173"/>
      <c r="F65" s="112">
        <f>F66</f>
        <v>14384.64</v>
      </c>
      <c r="G65" s="113"/>
      <c r="H65" s="112">
        <f>H66</f>
        <v>20000</v>
      </c>
      <c r="I65" s="113"/>
      <c r="J65" s="112">
        <f>J66</f>
        <v>35000</v>
      </c>
      <c r="K65" s="113"/>
      <c r="L65" s="112">
        <f>L66</f>
        <v>10000</v>
      </c>
      <c r="M65" s="113"/>
      <c r="N65" s="112">
        <f>N66</f>
        <v>10000</v>
      </c>
      <c r="O65" s="211"/>
      <c r="R65" s="30"/>
    </row>
    <row r="66" spans="1:18" ht="26.25" customHeight="1" x14ac:dyDescent="0.25">
      <c r="A66" s="9"/>
      <c r="B66" s="3">
        <v>71</v>
      </c>
      <c r="C66" s="5"/>
      <c r="D66" s="131" t="s">
        <v>36</v>
      </c>
      <c r="E66" s="131"/>
      <c r="F66" s="96">
        <v>14384.64</v>
      </c>
      <c r="G66" s="97"/>
      <c r="H66" s="107">
        <v>20000</v>
      </c>
      <c r="I66" s="107"/>
      <c r="J66" s="96">
        <v>35000</v>
      </c>
      <c r="K66" s="97"/>
      <c r="L66" s="107">
        <v>10000</v>
      </c>
      <c r="M66" s="107"/>
      <c r="N66" s="96">
        <v>10000</v>
      </c>
      <c r="O66" s="214"/>
      <c r="R66" s="30"/>
    </row>
    <row r="67" spans="1:18" ht="26.25" customHeight="1" thickBot="1" x14ac:dyDescent="0.3">
      <c r="A67" s="76"/>
      <c r="B67" s="77"/>
      <c r="C67" s="78">
        <v>71</v>
      </c>
      <c r="D67" s="297" t="s">
        <v>37</v>
      </c>
      <c r="E67" s="297"/>
      <c r="F67" s="298">
        <v>14384.64</v>
      </c>
      <c r="G67" s="299"/>
      <c r="H67" s="300">
        <v>20000</v>
      </c>
      <c r="I67" s="300"/>
      <c r="J67" s="298">
        <v>35000</v>
      </c>
      <c r="K67" s="299"/>
      <c r="L67" s="300"/>
      <c r="M67" s="300"/>
      <c r="N67" s="298"/>
      <c r="O67" s="301"/>
      <c r="Q67" s="31"/>
      <c r="R67" s="30"/>
    </row>
    <row r="68" spans="1:18" ht="15.75" thickBot="1" x14ac:dyDescent="0.3">
      <c r="A68" s="244" t="s">
        <v>329</v>
      </c>
      <c r="B68" s="245"/>
      <c r="C68" s="245"/>
      <c r="D68" s="245"/>
      <c r="E68" s="248"/>
      <c r="F68" s="302">
        <f>F48+F65</f>
        <v>2011390.9300000002</v>
      </c>
      <c r="G68" s="302"/>
      <c r="H68" s="303">
        <f>H48+H65</f>
        <v>6223400</v>
      </c>
      <c r="I68" s="302"/>
      <c r="J68" s="303">
        <f>J48+J65</f>
        <v>7279800</v>
      </c>
      <c r="K68" s="302"/>
      <c r="L68" s="303">
        <f>L48+L65</f>
        <v>4396950</v>
      </c>
      <c r="M68" s="302"/>
      <c r="N68" s="303">
        <f>N48+N65</f>
        <v>4193900</v>
      </c>
      <c r="O68" s="304"/>
      <c r="R68" s="30"/>
    </row>
    <row r="69" spans="1:18" x14ac:dyDescent="0.25">
      <c r="D69" s="157"/>
      <c r="E69" s="157"/>
      <c r="F69" s="310"/>
      <c r="G69" s="310"/>
      <c r="H69" s="310"/>
      <c r="I69" s="310"/>
      <c r="J69" s="170"/>
      <c r="K69" s="170"/>
      <c r="L69" s="310"/>
      <c r="M69" s="310"/>
      <c r="N69" s="310"/>
      <c r="O69" s="310"/>
      <c r="R69" s="2"/>
    </row>
    <row r="70" spans="1:18" x14ac:dyDescent="0.25">
      <c r="D70" s="34"/>
      <c r="E70" s="34"/>
      <c r="F70" s="33"/>
      <c r="G70" s="33"/>
      <c r="H70" s="33"/>
      <c r="I70" s="33"/>
      <c r="J70" s="32"/>
      <c r="K70" s="32"/>
      <c r="L70" s="33"/>
      <c r="M70" s="33"/>
      <c r="N70" s="33"/>
      <c r="O70" s="33"/>
      <c r="R70" s="2"/>
    </row>
    <row r="71" spans="1:18" x14ac:dyDescent="0.25">
      <c r="D71" s="34"/>
      <c r="E71" s="34"/>
      <c r="F71" s="33"/>
      <c r="G71" s="33"/>
      <c r="H71" s="33"/>
      <c r="I71" s="33"/>
      <c r="J71" s="32"/>
      <c r="K71" s="32"/>
      <c r="L71" s="33"/>
      <c r="M71" s="33"/>
      <c r="N71" s="33"/>
      <c r="O71" s="33"/>
      <c r="R71" s="2"/>
    </row>
    <row r="72" spans="1:18" x14ac:dyDescent="0.25">
      <c r="D72" s="34"/>
      <c r="E72" s="34"/>
      <c r="F72" s="33"/>
      <c r="G72" s="33"/>
      <c r="H72" s="33"/>
      <c r="I72" s="33"/>
      <c r="J72" s="32"/>
      <c r="K72" s="32"/>
      <c r="L72" s="33"/>
      <c r="M72" s="33"/>
      <c r="N72" s="33"/>
      <c r="O72" s="33"/>
      <c r="R72" s="2"/>
    </row>
    <row r="73" spans="1:18" x14ac:dyDescent="0.25">
      <c r="D73" s="34"/>
      <c r="E73" s="34"/>
      <c r="F73" s="33"/>
      <c r="G73" s="33"/>
      <c r="H73" s="33"/>
      <c r="I73" s="33"/>
      <c r="J73" s="32"/>
      <c r="K73" s="32"/>
      <c r="L73" s="33"/>
      <c r="M73" s="33"/>
      <c r="N73" s="33"/>
      <c r="O73" s="33"/>
      <c r="R73" s="2"/>
    </row>
    <row r="74" spans="1:18" x14ac:dyDescent="0.25">
      <c r="D74" s="34"/>
      <c r="E74" s="34"/>
      <c r="F74" s="33"/>
      <c r="G74" s="33"/>
      <c r="H74" s="33"/>
      <c r="I74" s="33"/>
      <c r="J74" s="32"/>
      <c r="K74" s="32"/>
      <c r="L74" s="33"/>
      <c r="M74" s="33"/>
      <c r="N74" s="33"/>
      <c r="O74" s="33"/>
      <c r="R74" s="2"/>
    </row>
    <row r="75" spans="1:18" x14ac:dyDescent="0.25">
      <c r="D75" s="34"/>
      <c r="E75" s="34"/>
      <c r="F75" s="33"/>
      <c r="G75" s="33"/>
      <c r="H75" s="33"/>
      <c r="I75" s="33"/>
      <c r="J75" s="32"/>
      <c r="K75" s="32"/>
      <c r="L75" s="33"/>
      <c r="M75" s="33"/>
      <c r="N75" s="33"/>
      <c r="O75" s="33"/>
      <c r="R75" s="2"/>
    </row>
    <row r="76" spans="1:18" ht="19.5" customHeight="1" x14ac:dyDescent="0.25">
      <c r="A76" s="146" t="s">
        <v>5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</row>
    <row r="77" spans="1:18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8" ht="32.25" customHeight="1" thickBot="1" x14ac:dyDescent="0.3">
      <c r="A78" s="12" t="s">
        <v>18</v>
      </c>
      <c r="B78" s="13" t="s">
        <v>19</v>
      </c>
      <c r="C78" s="14" t="s">
        <v>20</v>
      </c>
      <c r="D78" s="197" t="s">
        <v>21</v>
      </c>
      <c r="E78" s="197"/>
      <c r="F78" s="203" t="s">
        <v>397</v>
      </c>
      <c r="G78" s="204"/>
      <c r="H78" s="197" t="s">
        <v>398</v>
      </c>
      <c r="I78" s="197"/>
      <c r="J78" s="203" t="s">
        <v>399</v>
      </c>
      <c r="K78" s="204"/>
      <c r="L78" s="205" t="s">
        <v>49</v>
      </c>
      <c r="M78" s="205"/>
      <c r="N78" s="206" t="s">
        <v>400</v>
      </c>
      <c r="O78" s="207"/>
    </row>
    <row r="79" spans="1:18" x14ac:dyDescent="0.25">
      <c r="A79" s="15">
        <v>3</v>
      </c>
      <c r="B79" s="340"/>
      <c r="C79" s="17"/>
      <c r="D79" s="341" t="s">
        <v>38</v>
      </c>
      <c r="E79" s="341"/>
      <c r="F79" s="112">
        <f>F80+F84+F92+F97+F100+F103</f>
        <v>1557515.8299999998</v>
      </c>
      <c r="G79" s="113"/>
      <c r="H79" s="112">
        <f>H80+H84+H92+H97+H100+H103</f>
        <v>2310100</v>
      </c>
      <c r="I79" s="113"/>
      <c r="J79" s="112">
        <f>J80+J84+J92+J97+J100+J103</f>
        <v>2973400</v>
      </c>
      <c r="K79" s="113"/>
      <c r="L79" s="112">
        <f>L80+L84+L92+L97+L100+L103</f>
        <v>2409750</v>
      </c>
      <c r="M79" s="113"/>
      <c r="N79" s="112">
        <f>N80+N84+N92+N97+N100+N103</f>
        <v>2389700</v>
      </c>
      <c r="O79" s="211"/>
      <c r="R79" s="2"/>
    </row>
    <row r="80" spans="1:18" x14ac:dyDescent="0.25">
      <c r="A80" s="9"/>
      <c r="B80" s="3">
        <v>31</v>
      </c>
      <c r="C80" s="5"/>
      <c r="D80" s="208" t="s">
        <v>39</v>
      </c>
      <c r="E80" s="208"/>
      <c r="F80" s="96">
        <v>334587.46999999997</v>
      </c>
      <c r="G80" s="97"/>
      <c r="H80" s="107">
        <v>382200</v>
      </c>
      <c r="I80" s="107"/>
      <c r="J80" s="96">
        <f>J228+J642+J597</f>
        <v>550000</v>
      </c>
      <c r="K80" s="97"/>
      <c r="L80" s="96">
        <f>L228+L642+L597</f>
        <v>571000</v>
      </c>
      <c r="M80" s="97"/>
      <c r="N80" s="96">
        <f>N228+N642+N597</f>
        <v>600000</v>
      </c>
      <c r="O80" s="214"/>
    </row>
    <row r="81" spans="1:24" x14ac:dyDescent="0.25">
      <c r="A81" s="54"/>
      <c r="B81" s="55"/>
      <c r="C81" s="56">
        <v>11</v>
      </c>
      <c r="D81" s="111" t="s">
        <v>24</v>
      </c>
      <c r="E81" s="111"/>
      <c r="F81" s="101">
        <v>334587.46999999997</v>
      </c>
      <c r="G81" s="102"/>
      <c r="H81" s="106">
        <v>382200</v>
      </c>
      <c r="I81" s="106"/>
      <c r="J81" s="101">
        <v>518400</v>
      </c>
      <c r="K81" s="102"/>
      <c r="L81" s="106"/>
      <c r="M81" s="106"/>
      <c r="N81" s="101"/>
      <c r="O81" s="105"/>
    </row>
    <row r="82" spans="1:24" x14ac:dyDescent="0.25">
      <c r="A82" s="54"/>
      <c r="B82" s="55"/>
      <c r="C82" s="56">
        <v>52</v>
      </c>
      <c r="D82" s="103" t="s">
        <v>26</v>
      </c>
      <c r="E82" s="104"/>
      <c r="F82" s="101">
        <v>0</v>
      </c>
      <c r="G82" s="102"/>
      <c r="H82" s="101">
        <v>0</v>
      </c>
      <c r="I82" s="102"/>
      <c r="J82" s="101">
        <v>13600</v>
      </c>
      <c r="K82" s="102"/>
      <c r="L82" s="59"/>
      <c r="M82" s="59"/>
      <c r="N82" s="57"/>
      <c r="O82" s="60"/>
    </row>
    <row r="83" spans="1:24" x14ac:dyDescent="0.25">
      <c r="A83" s="54"/>
      <c r="B83" s="55"/>
      <c r="C83" s="56">
        <v>55</v>
      </c>
      <c r="D83" s="103" t="s">
        <v>27</v>
      </c>
      <c r="E83" s="104"/>
      <c r="F83" s="57"/>
      <c r="G83" s="58"/>
      <c r="H83" s="59"/>
      <c r="I83" s="59"/>
      <c r="J83" s="101">
        <v>18000</v>
      </c>
      <c r="K83" s="102"/>
      <c r="L83" s="59"/>
      <c r="M83" s="59"/>
      <c r="N83" s="57"/>
      <c r="O83" s="60"/>
    </row>
    <row r="84" spans="1:24" x14ac:dyDescent="0.25">
      <c r="A84" s="9"/>
      <c r="B84" s="3">
        <v>32</v>
      </c>
      <c r="C84" s="5"/>
      <c r="D84" s="131" t="s">
        <v>40</v>
      </c>
      <c r="E84" s="131"/>
      <c r="F84" s="96">
        <v>881556.14</v>
      </c>
      <c r="G84" s="97"/>
      <c r="H84" s="107">
        <v>1434100</v>
      </c>
      <c r="I84" s="107"/>
      <c r="J84" s="96">
        <f>J212+J216+J229+J233+J237+J245+J254+J268+J272+J283+J291+J299+J304+J313+J322+J328+J337+J354+J360+J369+J396+J401+J408+J414+J418+J423+J431+J440+J448+J455+J479+J507+J527+J554+J566+J598+J604+J610+J643+J648+J667+J676</f>
        <v>1687300</v>
      </c>
      <c r="K84" s="97"/>
      <c r="L84" s="96">
        <f>L212+L216+L229+L233+L237+L245+L254+L268+L272+L283+L291+L299+L304+L313+L322+L328+L337+L354+L360+L369+L396+L401+L408+L414+L418+L423+L431+L440+L448+L455+L479+L507+L527+L554+L566+L598+L604+L610+L643+L648+L667+L676</f>
        <v>1344050</v>
      </c>
      <c r="M84" s="97"/>
      <c r="N84" s="96">
        <f>N212+N216+N229+N233+N237+N245+N254+N268+N272+N283+N291+N299+N304+N313+N322+N328+N337+N354+N360+N369+N396+N401+N408+N414+N418+N423+N431+N440+N448+N455+N479+N507+N527+N554+N566+N598+N604+N610+N643+N648+N667+N676</f>
        <v>1295500</v>
      </c>
      <c r="O84" s="214"/>
      <c r="R84" s="2"/>
      <c r="V84" s="2"/>
      <c r="X84" s="2"/>
    </row>
    <row r="85" spans="1:24" x14ac:dyDescent="0.25">
      <c r="A85" s="54"/>
      <c r="B85" s="55"/>
      <c r="C85" s="56">
        <v>11</v>
      </c>
      <c r="D85" s="111" t="s">
        <v>24</v>
      </c>
      <c r="E85" s="111"/>
      <c r="F85" s="101">
        <v>142302.44</v>
      </c>
      <c r="G85" s="102"/>
      <c r="H85" s="106">
        <v>217164</v>
      </c>
      <c r="I85" s="106"/>
      <c r="J85" s="101">
        <v>442980</v>
      </c>
      <c r="K85" s="102"/>
      <c r="L85" s="106"/>
      <c r="M85" s="106"/>
      <c r="N85" s="101"/>
      <c r="O85" s="105"/>
      <c r="R85" s="2"/>
      <c r="V85" s="30"/>
      <c r="X85" s="2"/>
    </row>
    <row r="86" spans="1:24" x14ac:dyDescent="0.25">
      <c r="A86" s="54"/>
      <c r="B86" s="55"/>
      <c r="C86" s="56">
        <v>31</v>
      </c>
      <c r="D86" s="103" t="s">
        <v>32</v>
      </c>
      <c r="E86" s="104"/>
      <c r="F86" s="101">
        <v>16241.03</v>
      </c>
      <c r="G86" s="102"/>
      <c r="H86" s="101">
        <v>16336</v>
      </c>
      <c r="I86" s="102"/>
      <c r="J86" s="101">
        <v>17000</v>
      </c>
      <c r="K86" s="102"/>
      <c r="L86" s="101"/>
      <c r="M86" s="102"/>
      <c r="N86" s="101"/>
      <c r="O86" s="105"/>
      <c r="R86" s="2"/>
      <c r="V86" s="30"/>
      <c r="X86" s="2"/>
    </row>
    <row r="87" spans="1:24" x14ac:dyDescent="0.25">
      <c r="A87" s="54"/>
      <c r="B87" s="55"/>
      <c r="C87" s="56">
        <v>43</v>
      </c>
      <c r="D87" s="103" t="s">
        <v>29</v>
      </c>
      <c r="E87" s="104"/>
      <c r="F87" s="101">
        <v>399973.04</v>
      </c>
      <c r="G87" s="102"/>
      <c r="H87" s="101">
        <v>459000</v>
      </c>
      <c r="I87" s="102"/>
      <c r="J87" s="101">
        <v>618500</v>
      </c>
      <c r="K87" s="102"/>
      <c r="L87" s="101"/>
      <c r="M87" s="102"/>
      <c r="N87" s="101"/>
      <c r="O87" s="105"/>
      <c r="R87" s="2"/>
      <c r="V87" s="30"/>
      <c r="X87" s="2"/>
    </row>
    <row r="88" spans="1:24" x14ac:dyDescent="0.25">
      <c r="A88" s="61"/>
      <c r="B88" s="336"/>
      <c r="C88" s="63">
        <v>52</v>
      </c>
      <c r="D88" s="342" t="s">
        <v>26</v>
      </c>
      <c r="E88" s="342"/>
      <c r="F88" s="128">
        <v>298097.84000000003</v>
      </c>
      <c r="G88" s="129"/>
      <c r="H88" s="343">
        <v>306600</v>
      </c>
      <c r="I88" s="343"/>
      <c r="J88" s="128">
        <v>238600</v>
      </c>
      <c r="K88" s="129"/>
      <c r="L88" s="343"/>
      <c r="M88" s="343"/>
      <c r="N88" s="128"/>
      <c r="O88" s="189"/>
      <c r="R88" s="2"/>
      <c r="V88" s="30"/>
      <c r="X88" s="2"/>
    </row>
    <row r="89" spans="1:24" x14ac:dyDescent="0.25">
      <c r="A89" s="54"/>
      <c r="B89" s="55"/>
      <c r="C89" s="56">
        <v>55</v>
      </c>
      <c r="D89" s="111" t="s">
        <v>27</v>
      </c>
      <c r="E89" s="111"/>
      <c r="F89" s="101">
        <v>10057.15</v>
      </c>
      <c r="G89" s="102"/>
      <c r="H89" s="106">
        <v>430000</v>
      </c>
      <c r="I89" s="106"/>
      <c r="J89" s="101">
        <v>370220</v>
      </c>
      <c r="K89" s="102"/>
      <c r="L89" s="106"/>
      <c r="M89" s="106"/>
      <c r="N89" s="101"/>
      <c r="O89" s="105"/>
      <c r="R89" s="2"/>
      <c r="V89" s="30"/>
      <c r="X89" s="2"/>
    </row>
    <row r="90" spans="1:24" x14ac:dyDescent="0.25">
      <c r="A90" s="54"/>
      <c r="B90" s="55"/>
      <c r="C90" s="56">
        <v>61</v>
      </c>
      <c r="D90" s="111" t="s">
        <v>33</v>
      </c>
      <c r="E90" s="111"/>
      <c r="F90" s="101">
        <v>500</v>
      </c>
      <c r="G90" s="102"/>
      <c r="H90" s="101">
        <v>0</v>
      </c>
      <c r="I90" s="102"/>
      <c r="J90" s="101">
        <v>0</v>
      </c>
      <c r="K90" s="102"/>
      <c r="L90" s="101"/>
      <c r="M90" s="102"/>
      <c r="N90" s="101"/>
      <c r="O90" s="105"/>
      <c r="R90" s="2"/>
      <c r="V90" s="30"/>
      <c r="X90" s="2"/>
    </row>
    <row r="91" spans="1:24" ht="24.75" customHeight="1" x14ac:dyDescent="0.25">
      <c r="A91" s="54"/>
      <c r="B91" s="64"/>
      <c r="C91" s="56">
        <v>71</v>
      </c>
      <c r="D91" s="100" t="s">
        <v>37</v>
      </c>
      <c r="E91" s="99"/>
      <c r="F91" s="108">
        <v>14384.64</v>
      </c>
      <c r="G91" s="109"/>
      <c r="H91" s="108">
        <v>0</v>
      </c>
      <c r="I91" s="109"/>
      <c r="J91" s="101">
        <v>0</v>
      </c>
      <c r="K91" s="102"/>
      <c r="L91" s="108"/>
      <c r="M91" s="109"/>
      <c r="N91" s="108"/>
      <c r="O91" s="110"/>
      <c r="R91" s="2"/>
      <c r="V91" s="30"/>
      <c r="X91" s="2"/>
    </row>
    <row r="92" spans="1:24" x14ac:dyDescent="0.25">
      <c r="A92" s="8"/>
      <c r="B92" s="344">
        <v>34</v>
      </c>
      <c r="C92" s="4"/>
      <c r="D92" s="345" t="s">
        <v>41</v>
      </c>
      <c r="E92" s="345"/>
      <c r="F92" s="144">
        <v>10975.9</v>
      </c>
      <c r="G92" s="145"/>
      <c r="H92" s="346">
        <v>13200</v>
      </c>
      <c r="I92" s="346"/>
      <c r="J92" s="144">
        <f>J241+J347+J605+J649</f>
        <v>11700</v>
      </c>
      <c r="K92" s="145"/>
      <c r="L92" s="144">
        <f>L241+L347+L605+L649</f>
        <v>13200</v>
      </c>
      <c r="M92" s="145"/>
      <c r="N92" s="144">
        <f>N241+N347+N605+N649</f>
        <v>12700</v>
      </c>
      <c r="O92" s="202"/>
      <c r="Q92" s="2"/>
      <c r="R92" s="2"/>
      <c r="V92" s="2"/>
      <c r="X92" s="2"/>
    </row>
    <row r="93" spans="1:24" x14ac:dyDescent="0.25">
      <c r="A93" s="54"/>
      <c r="B93" s="55"/>
      <c r="C93" s="56">
        <v>11</v>
      </c>
      <c r="D93" s="111" t="s">
        <v>24</v>
      </c>
      <c r="E93" s="111"/>
      <c r="F93" s="101">
        <v>7668.2</v>
      </c>
      <c r="G93" s="102"/>
      <c r="H93" s="106">
        <v>9000</v>
      </c>
      <c r="I93" s="106"/>
      <c r="J93" s="101">
        <v>9700</v>
      </c>
      <c r="K93" s="102"/>
      <c r="L93" s="106"/>
      <c r="M93" s="106"/>
      <c r="N93" s="101"/>
      <c r="O93" s="105"/>
      <c r="X93" s="2"/>
    </row>
    <row r="94" spans="1:24" x14ac:dyDescent="0.25">
      <c r="A94" s="54"/>
      <c r="B94" s="55"/>
      <c r="C94" s="56">
        <v>31</v>
      </c>
      <c r="D94" s="103" t="s">
        <v>32</v>
      </c>
      <c r="E94" s="104"/>
      <c r="F94" s="101">
        <v>0</v>
      </c>
      <c r="G94" s="102"/>
      <c r="H94" s="101">
        <v>700</v>
      </c>
      <c r="I94" s="102"/>
      <c r="J94" s="101">
        <v>0</v>
      </c>
      <c r="K94" s="102"/>
      <c r="L94" s="101"/>
      <c r="M94" s="102"/>
      <c r="N94" s="101"/>
      <c r="O94" s="105"/>
      <c r="X94" s="2"/>
    </row>
    <row r="95" spans="1:24" x14ac:dyDescent="0.25">
      <c r="A95" s="54"/>
      <c r="B95" s="55"/>
      <c r="C95" s="56">
        <v>43</v>
      </c>
      <c r="D95" s="111" t="s">
        <v>29</v>
      </c>
      <c r="E95" s="111"/>
      <c r="F95" s="101">
        <v>3307.7</v>
      </c>
      <c r="G95" s="102"/>
      <c r="H95" s="106">
        <v>3500</v>
      </c>
      <c r="I95" s="106"/>
      <c r="J95" s="101">
        <v>0</v>
      </c>
      <c r="K95" s="102"/>
      <c r="L95" s="106"/>
      <c r="M95" s="106"/>
      <c r="N95" s="101"/>
      <c r="O95" s="105"/>
      <c r="R95" s="2"/>
      <c r="X95" s="2"/>
    </row>
    <row r="96" spans="1:24" x14ac:dyDescent="0.25">
      <c r="A96" s="61"/>
      <c r="B96" s="336"/>
      <c r="C96" s="63"/>
      <c r="D96" s="347"/>
      <c r="E96" s="347" t="s">
        <v>413</v>
      </c>
      <c r="F96" s="82"/>
      <c r="G96" s="83"/>
      <c r="H96" s="339"/>
      <c r="I96" s="339"/>
      <c r="J96" s="121">
        <v>2000</v>
      </c>
      <c r="K96" s="122"/>
      <c r="L96" s="339"/>
      <c r="M96" s="339"/>
      <c r="N96" s="82"/>
      <c r="O96" s="87"/>
      <c r="R96" s="2"/>
      <c r="X96" s="2"/>
    </row>
    <row r="97" spans="1:20" x14ac:dyDescent="0.25">
      <c r="A97" s="9"/>
      <c r="B97" s="3">
        <v>35</v>
      </c>
      <c r="C97" s="5"/>
      <c r="D97" s="131" t="s">
        <v>42</v>
      </c>
      <c r="E97" s="131"/>
      <c r="F97" s="96">
        <v>9102.77</v>
      </c>
      <c r="G97" s="97"/>
      <c r="H97" s="107">
        <v>20700</v>
      </c>
      <c r="I97" s="107"/>
      <c r="J97" s="96">
        <f>J338+J549+J572+J576</f>
        <v>15000</v>
      </c>
      <c r="K97" s="97"/>
      <c r="L97" s="96">
        <f>L338+L549+L572+L576</f>
        <v>15000</v>
      </c>
      <c r="M97" s="97"/>
      <c r="N97" s="96">
        <f>N338+N549+N572+N576</f>
        <v>15000</v>
      </c>
      <c r="O97" s="214"/>
    </row>
    <row r="98" spans="1:20" ht="16.5" customHeight="1" x14ac:dyDescent="0.25">
      <c r="A98" s="54"/>
      <c r="B98" s="55"/>
      <c r="C98" s="56">
        <v>11</v>
      </c>
      <c r="D98" s="111" t="s">
        <v>24</v>
      </c>
      <c r="E98" s="111"/>
      <c r="F98" s="101">
        <v>9068.77</v>
      </c>
      <c r="G98" s="102"/>
      <c r="H98" s="101">
        <v>7700</v>
      </c>
      <c r="I98" s="102"/>
      <c r="J98" s="101">
        <v>15000</v>
      </c>
      <c r="K98" s="102"/>
      <c r="L98" s="101"/>
      <c r="M98" s="102"/>
      <c r="N98" s="101"/>
      <c r="O98" s="105"/>
    </row>
    <row r="99" spans="1:20" x14ac:dyDescent="0.25">
      <c r="A99" s="61"/>
      <c r="B99" s="336"/>
      <c r="C99" s="63">
        <v>43</v>
      </c>
      <c r="D99" s="342" t="s">
        <v>29</v>
      </c>
      <c r="E99" s="342"/>
      <c r="F99" s="128">
        <v>34</v>
      </c>
      <c r="G99" s="129"/>
      <c r="H99" s="343">
        <v>13000</v>
      </c>
      <c r="I99" s="343"/>
      <c r="J99" s="128">
        <v>0</v>
      </c>
      <c r="K99" s="129"/>
      <c r="L99" s="343"/>
      <c r="M99" s="343"/>
      <c r="N99" s="128"/>
      <c r="O99" s="189"/>
    </row>
    <row r="100" spans="1:20" ht="42" customHeight="1" x14ac:dyDescent="0.25">
      <c r="A100" s="9"/>
      <c r="B100" s="3">
        <v>37</v>
      </c>
      <c r="C100" s="5"/>
      <c r="D100" s="131" t="s">
        <v>43</v>
      </c>
      <c r="E100" s="131"/>
      <c r="F100" s="96">
        <v>153223.5</v>
      </c>
      <c r="G100" s="97"/>
      <c r="H100" s="107">
        <v>170400</v>
      </c>
      <c r="I100" s="107"/>
      <c r="J100" s="96">
        <f>J462+J466+J485+J490+J494+J498</f>
        <v>188400</v>
      </c>
      <c r="K100" s="97"/>
      <c r="L100" s="96">
        <f>L462+L466+L485+L490+L494+L498</f>
        <v>188500</v>
      </c>
      <c r="M100" s="97"/>
      <c r="N100" s="96">
        <f>N462+N466+N485+N490+N494+N498</f>
        <v>188500</v>
      </c>
      <c r="O100" s="214"/>
    </row>
    <row r="101" spans="1:20" x14ac:dyDescent="0.25">
      <c r="A101" s="54"/>
      <c r="B101" s="55"/>
      <c r="C101" s="56">
        <v>11</v>
      </c>
      <c r="D101" s="111" t="s">
        <v>24</v>
      </c>
      <c r="E101" s="111"/>
      <c r="F101" s="101">
        <v>152912.92000000001</v>
      </c>
      <c r="G101" s="102"/>
      <c r="H101" s="106">
        <v>170400</v>
      </c>
      <c r="I101" s="106"/>
      <c r="J101" s="101">
        <v>188400</v>
      </c>
      <c r="K101" s="102"/>
      <c r="L101" s="106"/>
      <c r="M101" s="106"/>
      <c r="N101" s="101"/>
      <c r="O101" s="105"/>
    </row>
    <row r="102" spans="1:20" x14ac:dyDescent="0.25">
      <c r="A102" s="54"/>
      <c r="B102" s="55"/>
      <c r="C102" s="56">
        <v>52</v>
      </c>
      <c r="D102" s="111" t="s">
        <v>26</v>
      </c>
      <c r="E102" s="104"/>
      <c r="F102" s="101">
        <v>310.58</v>
      </c>
      <c r="G102" s="102"/>
      <c r="H102" s="101">
        <v>0</v>
      </c>
      <c r="I102" s="102"/>
      <c r="J102" s="101">
        <v>0</v>
      </c>
      <c r="K102" s="102"/>
      <c r="L102" s="101"/>
      <c r="M102" s="102"/>
      <c r="N102" s="101"/>
      <c r="O102" s="105"/>
    </row>
    <row r="103" spans="1:20" x14ac:dyDescent="0.25">
      <c r="A103" s="8"/>
      <c r="B103" s="344">
        <v>38</v>
      </c>
      <c r="C103" s="4"/>
      <c r="D103" s="348" t="s">
        <v>44</v>
      </c>
      <c r="E103" s="348"/>
      <c r="F103" s="144">
        <v>168070.05</v>
      </c>
      <c r="G103" s="145"/>
      <c r="H103" s="346">
        <v>289500</v>
      </c>
      <c r="I103" s="346"/>
      <c r="J103" s="144">
        <f>J220+J262+J339+J370+J441+J456+J470+J475+J480+J499+J508+J513+J517+J528+J543+J560+J577+J588+J621+J635+J677</f>
        <v>521000</v>
      </c>
      <c r="K103" s="145"/>
      <c r="L103" s="144">
        <f>L220+L262+L339+L370+L441+L456+L470+L475+L480+L499+L508+L513+L517+L528+L543+L560+L577+L621+L635+L677</f>
        <v>278000</v>
      </c>
      <c r="M103" s="145"/>
      <c r="N103" s="144">
        <f>N220+N262+N339+N370+N441+N456+N470+N475+N480+N499+N508+N513+N517+N528+N543+N560+N577+N621+N635+N677</f>
        <v>278000</v>
      </c>
      <c r="O103" s="202"/>
    </row>
    <row r="104" spans="1:20" x14ac:dyDescent="0.25">
      <c r="A104" s="54"/>
      <c r="B104" s="55"/>
      <c r="C104" s="56">
        <v>11</v>
      </c>
      <c r="D104" s="111" t="s">
        <v>24</v>
      </c>
      <c r="E104" s="111"/>
      <c r="F104" s="101">
        <v>120522.82</v>
      </c>
      <c r="G104" s="102"/>
      <c r="H104" s="106">
        <v>194236</v>
      </c>
      <c r="I104" s="106"/>
      <c r="J104" s="101">
        <v>215700</v>
      </c>
      <c r="K104" s="102"/>
      <c r="L104" s="106"/>
      <c r="M104" s="106"/>
      <c r="N104" s="101"/>
      <c r="O104" s="105"/>
      <c r="R104" s="2"/>
      <c r="T104" s="2"/>
    </row>
    <row r="105" spans="1:20" x14ac:dyDescent="0.25">
      <c r="A105" s="54"/>
      <c r="B105" s="64"/>
      <c r="C105" s="56">
        <v>31</v>
      </c>
      <c r="D105" s="103" t="s">
        <v>32</v>
      </c>
      <c r="E105" s="104"/>
      <c r="F105" s="101">
        <v>0</v>
      </c>
      <c r="G105" s="102"/>
      <c r="H105" s="101">
        <v>0</v>
      </c>
      <c r="I105" s="102"/>
      <c r="J105" s="101">
        <v>0</v>
      </c>
      <c r="K105" s="102"/>
      <c r="L105" s="101"/>
      <c r="M105" s="102"/>
      <c r="N105" s="101"/>
      <c r="O105" s="105"/>
    </row>
    <row r="106" spans="1:20" x14ac:dyDescent="0.25">
      <c r="A106" s="61"/>
      <c r="B106" s="336"/>
      <c r="C106" s="56">
        <v>43</v>
      </c>
      <c r="D106" s="111" t="s">
        <v>29</v>
      </c>
      <c r="E106" s="104"/>
      <c r="F106" s="128">
        <v>47020.43</v>
      </c>
      <c r="G106" s="129"/>
      <c r="H106" s="343">
        <v>50000</v>
      </c>
      <c r="I106" s="343"/>
      <c r="J106" s="128">
        <v>0</v>
      </c>
      <c r="K106" s="129"/>
      <c r="L106" s="343"/>
      <c r="M106" s="343"/>
      <c r="N106" s="128"/>
      <c r="O106" s="189"/>
    </row>
    <row r="107" spans="1:20" ht="17.25" customHeight="1" x14ac:dyDescent="0.25">
      <c r="A107" s="65"/>
      <c r="B107" s="66"/>
      <c r="C107" s="63">
        <v>52</v>
      </c>
      <c r="D107" s="342" t="s">
        <v>26</v>
      </c>
      <c r="E107" s="342"/>
      <c r="F107" s="108">
        <v>226.8</v>
      </c>
      <c r="G107" s="109"/>
      <c r="H107" s="108">
        <v>264</v>
      </c>
      <c r="I107" s="109"/>
      <c r="J107" s="108">
        <v>300300</v>
      </c>
      <c r="K107" s="109"/>
      <c r="L107" s="108"/>
      <c r="M107" s="109"/>
      <c r="N107" s="108"/>
      <c r="O107" s="110"/>
    </row>
    <row r="108" spans="1:20" ht="18.75" customHeight="1" x14ac:dyDescent="0.25">
      <c r="A108" s="54"/>
      <c r="B108" s="55"/>
      <c r="C108" s="56">
        <v>61</v>
      </c>
      <c r="D108" s="111" t="s">
        <v>33</v>
      </c>
      <c r="E108" s="111"/>
      <c r="F108" s="101">
        <v>300</v>
      </c>
      <c r="G108" s="102"/>
      <c r="H108" s="101">
        <v>10000</v>
      </c>
      <c r="I108" s="102"/>
      <c r="J108" s="101">
        <v>5000</v>
      </c>
      <c r="K108" s="102"/>
      <c r="L108" s="101"/>
      <c r="M108" s="102"/>
      <c r="N108" s="101"/>
      <c r="O108" s="105"/>
    </row>
    <row r="109" spans="1:20" ht="26.25" customHeight="1" x14ac:dyDescent="0.25">
      <c r="A109" s="54"/>
      <c r="B109" s="55"/>
      <c r="C109" s="56">
        <v>71</v>
      </c>
      <c r="D109" s="100" t="s">
        <v>37</v>
      </c>
      <c r="E109" s="99"/>
      <c r="F109" s="101">
        <v>0</v>
      </c>
      <c r="G109" s="102"/>
      <c r="H109" s="101">
        <v>0</v>
      </c>
      <c r="I109" s="102"/>
      <c r="J109" s="101">
        <v>0</v>
      </c>
      <c r="K109" s="102"/>
      <c r="L109" s="57"/>
      <c r="M109" s="58"/>
      <c r="N109" s="101"/>
      <c r="O109" s="105"/>
    </row>
    <row r="110" spans="1:20" ht="26.25" customHeight="1" x14ac:dyDescent="0.25">
      <c r="A110" s="15">
        <v>4</v>
      </c>
      <c r="B110" s="340"/>
      <c r="C110" s="17"/>
      <c r="D110" s="349" t="s">
        <v>45</v>
      </c>
      <c r="E110" s="349"/>
      <c r="F110" s="112">
        <f>F111+F116+F125</f>
        <v>364837.32999999996</v>
      </c>
      <c r="G110" s="113"/>
      <c r="H110" s="112">
        <f>H111+H116+H125</f>
        <v>4863500</v>
      </c>
      <c r="I110" s="113"/>
      <c r="J110" s="112">
        <f>J111+J116+J125</f>
        <v>5418400</v>
      </c>
      <c r="K110" s="113"/>
      <c r="L110" s="112">
        <f>L111+L116+L125</f>
        <v>1937400</v>
      </c>
      <c r="M110" s="113"/>
      <c r="N110" s="112">
        <f>N111+N116+N125</f>
        <v>1754400</v>
      </c>
      <c r="O110" s="211"/>
      <c r="R110" s="2"/>
    </row>
    <row r="111" spans="1:20" ht="28.5" customHeight="1" x14ac:dyDescent="0.25">
      <c r="A111" s="9"/>
      <c r="B111" s="3">
        <v>41</v>
      </c>
      <c r="C111" s="5"/>
      <c r="D111" s="131" t="s">
        <v>46</v>
      </c>
      <c r="E111" s="131"/>
      <c r="F111" s="96">
        <v>4931.91</v>
      </c>
      <c r="G111" s="97"/>
      <c r="H111" s="107">
        <v>115000</v>
      </c>
      <c r="I111" s="107"/>
      <c r="J111" s="96">
        <f>J306+J324+J372</f>
        <v>35000</v>
      </c>
      <c r="K111" s="97"/>
      <c r="L111" s="96">
        <f>L306+L324+L372</f>
        <v>35000</v>
      </c>
      <c r="M111" s="97"/>
      <c r="N111" s="96">
        <f>N306+N324+N372</f>
        <v>35000</v>
      </c>
      <c r="O111" s="214"/>
      <c r="R111" s="2"/>
    </row>
    <row r="112" spans="1:20" ht="13.5" customHeight="1" x14ac:dyDescent="0.25">
      <c r="A112" s="65"/>
      <c r="B112" s="66"/>
      <c r="C112" s="56">
        <v>11</v>
      </c>
      <c r="D112" s="111" t="s">
        <v>24</v>
      </c>
      <c r="E112" s="111"/>
      <c r="F112" s="108">
        <v>0</v>
      </c>
      <c r="G112" s="109"/>
      <c r="H112" s="108">
        <v>0</v>
      </c>
      <c r="I112" s="109"/>
      <c r="J112" s="108">
        <v>0</v>
      </c>
      <c r="K112" s="109"/>
      <c r="L112" s="108"/>
      <c r="M112" s="109"/>
      <c r="N112" s="108"/>
      <c r="O112" s="110"/>
    </row>
    <row r="113" spans="1:20" ht="15" customHeight="1" x14ac:dyDescent="0.25">
      <c r="A113" s="65"/>
      <c r="B113" s="66"/>
      <c r="C113" s="56">
        <v>43</v>
      </c>
      <c r="D113" s="111" t="s">
        <v>29</v>
      </c>
      <c r="E113" s="104"/>
      <c r="F113" s="108">
        <v>4931.91</v>
      </c>
      <c r="G113" s="109"/>
      <c r="H113" s="108">
        <v>5000</v>
      </c>
      <c r="I113" s="109"/>
      <c r="J113" s="108">
        <v>0</v>
      </c>
      <c r="K113" s="109"/>
      <c r="L113" s="108"/>
      <c r="M113" s="109"/>
      <c r="N113" s="108"/>
      <c r="O113" s="110"/>
    </row>
    <row r="114" spans="1:20" ht="15" customHeight="1" x14ac:dyDescent="0.25">
      <c r="A114" s="65"/>
      <c r="B114" s="66"/>
      <c r="C114" s="63">
        <v>55</v>
      </c>
      <c r="D114" s="342" t="s">
        <v>27</v>
      </c>
      <c r="E114" s="342"/>
      <c r="F114" s="108">
        <v>0</v>
      </c>
      <c r="G114" s="109"/>
      <c r="H114" s="108">
        <v>100000</v>
      </c>
      <c r="I114" s="109"/>
      <c r="J114" s="108">
        <v>0</v>
      </c>
      <c r="K114" s="109"/>
      <c r="L114" s="108"/>
      <c r="M114" s="109"/>
      <c r="N114" s="108"/>
      <c r="O114" s="110"/>
    </row>
    <row r="115" spans="1:20" ht="25.5" customHeight="1" x14ac:dyDescent="0.25">
      <c r="A115" s="65"/>
      <c r="B115" s="66"/>
      <c r="C115" s="56">
        <v>71</v>
      </c>
      <c r="D115" s="100" t="s">
        <v>37</v>
      </c>
      <c r="E115" s="99"/>
      <c r="F115" s="108">
        <v>0</v>
      </c>
      <c r="G115" s="109"/>
      <c r="H115" s="108">
        <v>10000</v>
      </c>
      <c r="I115" s="109"/>
      <c r="J115" s="108">
        <v>35000</v>
      </c>
      <c r="K115" s="109"/>
      <c r="L115" s="108"/>
      <c r="M115" s="109"/>
      <c r="N115" s="108"/>
      <c r="O115" s="110"/>
    </row>
    <row r="116" spans="1:20" ht="27" customHeight="1" x14ac:dyDescent="0.25">
      <c r="A116" s="10"/>
      <c r="B116" s="11">
        <v>42</v>
      </c>
      <c r="C116" s="6"/>
      <c r="D116" s="94" t="s">
        <v>51</v>
      </c>
      <c r="E116" s="95"/>
      <c r="F116" s="96">
        <v>90787.19</v>
      </c>
      <c r="G116" s="97"/>
      <c r="H116" s="96">
        <v>3138500</v>
      </c>
      <c r="I116" s="97"/>
      <c r="J116" s="96">
        <f>J249+J256+J274+J293+J307+J315+J330+J341+J362+J373+J378+J386+J391+J425+J443+J450+J521+J536+J562+J583+J615+J629+J654+J660</f>
        <v>3763400</v>
      </c>
      <c r="K116" s="97"/>
      <c r="L116" s="96">
        <f>L249+L256+L274+L293+L307+L315+L330+L341+L362+L373+L378+L386+L391+L396+L425+L450+L521+L536+L562+L583+L615+L629+L654+L660</f>
        <v>1602400</v>
      </c>
      <c r="M116" s="97"/>
      <c r="N116" s="96">
        <f>N249+N256+N274+N293+N307+N315+N330+N341+N362+N373+N378+N386+N391+N396+N425+N450+N521+N536+N562+N583+N615+N629+N654+N660</f>
        <v>1419400</v>
      </c>
      <c r="O116" s="214"/>
      <c r="R116" s="2"/>
      <c r="T116" s="2"/>
    </row>
    <row r="117" spans="1:20" ht="13.5" customHeight="1" x14ac:dyDescent="0.25">
      <c r="A117" s="65"/>
      <c r="B117" s="66"/>
      <c r="C117" s="56">
        <v>11</v>
      </c>
      <c r="D117" s="111" t="s">
        <v>24</v>
      </c>
      <c r="E117" s="111"/>
      <c r="F117" s="101">
        <v>16317.44</v>
      </c>
      <c r="G117" s="102"/>
      <c r="H117" s="101">
        <v>96800</v>
      </c>
      <c r="I117" s="102"/>
      <c r="J117" s="101">
        <v>89100</v>
      </c>
      <c r="K117" s="102"/>
      <c r="L117" s="108"/>
      <c r="M117" s="109"/>
      <c r="N117" s="108"/>
      <c r="O117" s="110"/>
    </row>
    <row r="118" spans="1:20" ht="13.5" customHeight="1" x14ac:dyDescent="0.25">
      <c r="A118" s="54"/>
      <c r="B118" s="55"/>
      <c r="C118" s="56">
        <v>31</v>
      </c>
      <c r="D118" s="103" t="s">
        <v>32</v>
      </c>
      <c r="E118" s="104"/>
      <c r="F118" s="101">
        <v>0</v>
      </c>
      <c r="G118" s="102"/>
      <c r="H118" s="101">
        <v>0</v>
      </c>
      <c r="I118" s="102"/>
      <c r="J118" s="101">
        <v>0</v>
      </c>
      <c r="K118" s="102"/>
      <c r="L118" s="101"/>
      <c r="M118" s="102"/>
      <c r="N118" s="101"/>
      <c r="O118" s="105"/>
    </row>
    <row r="119" spans="1:20" ht="13.5" customHeight="1" x14ac:dyDescent="0.25">
      <c r="A119" s="65"/>
      <c r="B119" s="66"/>
      <c r="C119" s="56">
        <v>43</v>
      </c>
      <c r="D119" s="111" t="s">
        <v>29</v>
      </c>
      <c r="E119" s="104"/>
      <c r="F119" s="101">
        <v>70815.289999999994</v>
      </c>
      <c r="G119" s="102"/>
      <c r="H119" s="101">
        <v>197000</v>
      </c>
      <c r="I119" s="102"/>
      <c r="J119" s="101">
        <v>281000</v>
      </c>
      <c r="K119" s="102"/>
      <c r="L119" s="108"/>
      <c r="M119" s="109"/>
      <c r="N119" s="108"/>
      <c r="O119" s="110"/>
    </row>
    <row r="120" spans="1:20" ht="18" customHeight="1" x14ac:dyDescent="0.25">
      <c r="A120" s="65"/>
      <c r="B120" s="66"/>
      <c r="C120" s="63">
        <v>52</v>
      </c>
      <c r="D120" s="342" t="s">
        <v>26</v>
      </c>
      <c r="E120" s="342"/>
      <c r="F120" s="101">
        <v>3654.46</v>
      </c>
      <c r="G120" s="102"/>
      <c r="H120" s="101">
        <v>981700</v>
      </c>
      <c r="I120" s="102"/>
      <c r="J120" s="101">
        <v>572700</v>
      </c>
      <c r="K120" s="102"/>
      <c r="L120" s="108"/>
      <c r="M120" s="109"/>
      <c r="N120" s="108"/>
      <c r="O120" s="110"/>
    </row>
    <row r="121" spans="1:20" ht="15.75" customHeight="1" x14ac:dyDescent="0.25">
      <c r="A121" s="65"/>
      <c r="B121" s="66"/>
      <c r="C121" s="56">
        <v>55</v>
      </c>
      <c r="D121" s="111" t="s">
        <v>27</v>
      </c>
      <c r="E121" s="111"/>
      <c r="F121" s="101">
        <v>0</v>
      </c>
      <c r="G121" s="102"/>
      <c r="H121" s="101">
        <v>853000</v>
      </c>
      <c r="I121" s="102"/>
      <c r="J121" s="101">
        <v>1820600</v>
      </c>
      <c r="K121" s="102"/>
      <c r="L121" s="108"/>
      <c r="M121" s="109"/>
      <c r="N121" s="108"/>
      <c r="O121" s="110"/>
    </row>
    <row r="122" spans="1:20" ht="15.75" customHeight="1" x14ac:dyDescent="0.25">
      <c r="A122" s="54"/>
      <c r="B122" s="55"/>
      <c r="C122" s="56">
        <v>61</v>
      </c>
      <c r="D122" s="111" t="s">
        <v>33</v>
      </c>
      <c r="E122" s="111"/>
      <c r="F122" s="101">
        <v>0</v>
      </c>
      <c r="G122" s="102"/>
      <c r="H122" s="101">
        <v>0</v>
      </c>
      <c r="I122" s="102"/>
      <c r="J122" s="101">
        <v>0</v>
      </c>
      <c r="K122" s="102"/>
      <c r="L122" s="101"/>
      <c r="M122" s="102"/>
      <c r="N122" s="101"/>
      <c r="O122" s="105"/>
    </row>
    <row r="123" spans="1:20" ht="27.75" customHeight="1" x14ac:dyDescent="0.25">
      <c r="A123" s="54"/>
      <c r="B123" s="55"/>
      <c r="C123" s="56">
        <v>71</v>
      </c>
      <c r="D123" s="100" t="s">
        <v>37</v>
      </c>
      <c r="E123" s="99"/>
      <c r="F123" s="101">
        <v>0</v>
      </c>
      <c r="G123" s="102"/>
      <c r="H123" s="106">
        <v>10000</v>
      </c>
      <c r="I123" s="106"/>
      <c r="J123" s="101">
        <v>0</v>
      </c>
      <c r="K123" s="102"/>
      <c r="L123" s="106"/>
      <c r="M123" s="106"/>
      <c r="N123" s="101"/>
      <c r="O123" s="105"/>
      <c r="R123" s="2"/>
    </row>
    <row r="124" spans="1:20" ht="15.75" customHeight="1" x14ac:dyDescent="0.25">
      <c r="A124" s="54"/>
      <c r="B124" s="67"/>
      <c r="C124" s="56">
        <v>81</v>
      </c>
      <c r="D124" s="98" t="s">
        <v>95</v>
      </c>
      <c r="E124" s="99"/>
      <c r="F124" s="101">
        <v>0</v>
      </c>
      <c r="G124" s="102"/>
      <c r="H124" s="101">
        <v>1000000</v>
      </c>
      <c r="I124" s="102"/>
      <c r="J124" s="101">
        <v>1000000</v>
      </c>
      <c r="K124" s="102"/>
      <c r="L124" s="59"/>
      <c r="M124" s="59"/>
      <c r="N124" s="57"/>
      <c r="O124" s="60"/>
    </row>
    <row r="125" spans="1:20" ht="26.25" customHeight="1" x14ac:dyDescent="0.25">
      <c r="A125" s="9"/>
      <c r="B125" s="344">
        <v>45</v>
      </c>
      <c r="C125" s="6"/>
      <c r="D125" s="94" t="s">
        <v>131</v>
      </c>
      <c r="E125" s="95"/>
      <c r="F125" s="96">
        <v>269118.23</v>
      </c>
      <c r="G125" s="97"/>
      <c r="H125" s="96">
        <v>1610000</v>
      </c>
      <c r="I125" s="97"/>
      <c r="J125" s="96">
        <f>J257+J294+J316+J410+J530+J661</f>
        <v>1620000</v>
      </c>
      <c r="K125" s="97"/>
      <c r="L125" s="96">
        <f>L257+L294+L316+L410+L443+L530+L661</f>
        <v>300000</v>
      </c>
      <c r="M125" s="97"/>
      <c r="N125" s="96">
        <f>N257+N294+N316+N410+N443+N530+N661</f>
        <v>300000</v>
      </c>
      <c r="O125" s="214"/>
      <c r="R125" s="2"/>
      <c r="T125" s="2"/>
    </row>
    <row r="126" spans="1:20" ht="15.75" customHeight="1" x14ac:dyDescent="0.25">
      <c r="A126" s="68"/>
      <c r="B126" s="69"/>
      <c r="C126" s="56">
        <v>11</v>
      </c>
      <c r="D126" s="111" t="s">
        <v>24</v>
      </c>
      <c r="E126" s="111"/>
      <c r="F126" s="108">
        <v>189484.54</v>
      </c>
      <c r="G126" s="109"/>
      <c r="H126" s="108">
        <v>0</v>
      </c>
      <c r="I126" s="109"/>
      <c r="J126" s="108">
        <v>50000</v>
      </c>
      <c r="K126" s="109"/>
      <c r="L126" s="108"/>
      <c r="M126" s="109"/>
      <c r="N126" s="108"/>
      <c r="O126" s="110"/>
    </row>
    <row r="127" spans="1:20" ht="15" customHeight="1" x14ac:dyDescent="0.25">
      <c r="A127" s="68"/>
      <c r="B127" s="69"/>
      <c r="C127" s="56">
        <v>43</v>
      </c>
      <c r="D127" s="111" t="s">
        <v>29</v>
      </c>
      <c r="E127" s="104"/>
      <c r="F127" s="108">
        <v>0</v>
      </c>
      <c r="G127" s="109"/>
      <c r="H127" s="108">
        <v>40000</v>
      </c>
      <c r="I127" s="109"/>
      <c r="J127" s="108">
        <v>190500</v>
      </c>
      <c r="K127" s="109"/>
      <c r="L127" s="108"/>
      <c r="M127" s="109"/>
      <c r="N127" s="108"/>
      <c r="O127" s="110"/>
    </row>
    <row r="128" spans="1:20" x14ac:dyDescent="0.25">
      <c r="A128" s="68"/>
      <c r="B128" s="69"/>
      <c r="C128" s="63">
        <v>52</v>
      </c>
      <c r="D128" s="342" t="s">
        <v>26</v>
      </c>
      <c r="E128" s="342"/>
      <c r="F128" s="108">
        <v>79633.69</v>
      </c>
      <c r="G128" s="109"/>
      <c r="H128" s="108">
        <v>300000</v>
      </c>
      <c r="I128" s="109"/>
      <c r="J128" s="108">
        <v>200000</v>
      </c>
      <c r="K128" s="109"/>
      <c r="L128" s="108"/>
      <c r="M128" s="109"/>
      <c r="N128" s="108"/>
      <c r="O128" s="110"/>
    </row>
    <row r="129" spans="1:18" x14ac:dyDescent="0.25">
      <c r="A129" s="68"/>
      <c r="B129" s="69"/>
      <c r="C129" s="56">
        <v>55</v>
      </c>
      <c r="D129" s="111" t="s">
        <v>27</v>
      </c>
      <c r="E129" s="111"/>
      <c r="F129" s="108">
        <v>0</v>
      </c>
      <c r="G129" s="109"/>
      <c r="H129" s="108">
        <v>1270000</v>
      </c>
      <c r="I129" s="109"/>
      <c r="J129" s="108">
        <v>1079500</v>
      </c>
      <c r="K129" s="109"/>
      <c r="L129" s="108"/>
      <c r="M129" s="109"/>
      <c r="N129" s="108"/>
      <c r="O129" s="110"/>
    </row>
    <row r="130" spans="1:18" ht="27" customHeight="1" x14ac:dyDescent="0.25">
      <c r="A130" s="54"/>
      <c r="B130" s="67"/>
      <c r="C130" s="56">
        <v>71</v>
      </c>
      <c r="D130" s="100" t="s">
        <v>37</v>
      </c>
      <c r="E130" s="99"/>
      <c r="F130" s="108">
        <v>0</v>
      </c>
      <c r="G130" s="109"/>
      <c r="H130" s="108">
        <v>0</v>
      </c>
      <c r="I130" s="109"/>
      <c r="J130" s="108">
        <v>0</v>
      </c>
      <c r="K130" s="109"/>
      <c r="L130" s="108"/>
      <c r="M130" s="109"/>
      <c r="N130" s="108"/>
      <c r="O130" s="110"/>
    </row>
    <row r="131" spans="1:18" x14ac:dyDescent="0.25">
      <c r="A131" s="54"/>
      <c r="B131" s="67"/>
      <c r="C131" s="56">
        <v>81</v>
      </c>
      <c r="D131" s="98" t="s">
        <v>95</v>
      </c>
      <c r="E131" s="99"/>
      <c r="F131" s="101">
        <v>0</v>
      </c>
      <c r="G131" s="102"/>
      <c r="H131" s="101">
        <v>0</v>
      </c>
      <c r="I131" s="102"/>
      <c r="J131" s="101">
        <v>0</v>
      </c>
      <c r="K131" s="102"/>
      <c r="L131" s="101"/>
      <c r="M131" s="102"/>
      <c r="N131" s="101"/>
      <c r="O131" s="105"/>
    </row>
    <row r="132" spans="1:18" ht="15.75" thickBot="1" x14ac:dyDescent="0.3">
      <c r="A132" s="72"/>
      <c r="B132" s="336"/>
      <c r="C132" s="337"/>
      <c r="D132" s="338"/>
      <c r="E132" s="338" t="s">
        <v>413</v>
      </c>
      <c r="F132" s="82"/>
      <c r="G132" s="339"/>
      <c r="H132" s="82"/>
      <c r="I132" s="339"/>
      <c r="J132" s="298">
        <v>100000</v>
      </c>
      <c r="K132" s="299"/>
      <c r="L132" s="82"/>
      <c r="M132" s="339"/>
      <c r="N132" s="82"/>
      <c r="O132" s="87"/>
    </row>
    <row r="133" spans="1:18" ht="15.75" thickBot="1" x14ac:dyDescent="0.3">
      <c r="A133" s="244" t="s">
        <v>329</v>
      </c>
      <c r="B133" s="245"/>
      <c r="C133" s="245"/>
      <c r="D133" s="245"/>
      <c r="E133" s="245"/>
      <c r="F133" s="219">
        <f>F79+F110</f>
        <v>1922353.1599999997</v>
      </c>
      <c r="G133" s="220"/>
      <c r="H133" s="219">
        <f>H79+H110</f>
        <v>7173600</v>
      </c>
      <c r="I133" s="220"/>
      <c r="J133" s="219">
        <f>J79+J110</f>
        <v>8391800</v>
      </c>
      <c r="K133" s="220"/>
      <c r="L133" s="219">
        <f>L79+L110</f>
        <v>4347150</v>
      </c>
      <c r="M133" s="220"/>
      <c r="N133" s="219">
        <f>N79+N110</f>
        <v>4144100</v>
      </c>
      <c r="O133" s="221"/>
      <c r="Q133" s="30"/>
      <c r="R133" s="2"/>
    </row>
    <row r="135" spans="1:18" x14ac:dyDescent="0.25">
      <c r="J135" s="331"/>
      <c r="K135" s="331"/>
    </row>
    <row r="137" spans="1:18" ht="28.5" customHeight="1" x14ac:dyDescent="0.25">
      <c r="A137" s="146" t="s">
        <v>47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9" spans="1:18" ht="26.25" customHeight="1" thickBot="1" x14ac:dyDescent="0.3">
      <c r="A139" s="222" t="s">
        <v>48</v>
      </c>
      <c r="B139" s="197"/>
      <c r="C139" s="197"/>
      <c r="D139" s="197"/>
      <c r="E139" s="197"/>
      <c r="F139" s="235" t="s">
        <v>397</v>
      </c>
      <c r="G139" s="236"/>
      <c r="H139" s="234" t="s">
        <v>398</v>
      </c>
      <c r="I139" s="234"/>
      <c r="J139" s="235" t="s">
        <v>399</v>
      </c>
      <c r="K139" s="236"/>
      <c r="L139" s="237" t="s">
        <v>49</v>
      </c>
      <c r="M139" s="238"/>
      <c r="N139" s="237" t="s">
        <v>400</v>
      </c>
      <c r="O139" s="239"/>
    </row>
    <row r="140" spans="1:18" ht="30" customHeight="1" x14ac:dyDescent="0.25">
      <c r="A140" s="240" t="s">
        <v>50</v>
      </c>
      <c r="B140" s="241"/>
      <c r="C140" s="241"/>
      <c r="D140" s="241"/>
      <c r="E140" s="241"/>
      <c r="F140" s="112">
        <f>F141+F144+F148+F155+F161+F166+F168+F174+F177</f>
        <v>1922353.1599999997</v>
      </c>
      <c r="G140" s="113"/>
      <c r="H140" s="112">
        <f>H141+H144+H148+H155+H161+H166+H168+H174+H177</f>
        <v>7173600</v>
      </c>
      <c r="I140" s="113"/>
      <c r="J140" s="112">
        <f>J141+J144+J148+J155+J161+J166+J168+J174+J177</f>
        <v>8391800</v>
      </c>
      <c r="K140" s="113"/>
      <c r="L140" s="112">
        <f>L141+L144+L148+L155+L161+L166+L168+L174+L177</f>
        <v>4347150</v>
      </c>
      <c r="M140" s="113"/>
      <c r="N140" s="112">
        <f>N141+N144+N148+N155+N161+N166+N168+N174+N177</f>
        <v>4144100</v>
      </c>
      <c r="O140" s="211"/>
    </row>
    <row r="141" spans="1:18" x14ac:dyDescent="0.25">
      <c r="A141" s="225" t="s">
        <v>52</v>
      </c>
      <c r="B141" s="226"/>
      <c r="C141" s="226"/>
      <c r="D141" s="226"/>
      <c r="E141" s="226"/>
      <c r="F141" s="90">
        <f>SUM(F142:G143)</f>
        <v>322504.07999999996</v>
      </c>
      <c r="G141" s="91"/>
      <c r="H141" s="90">
        <f>SUM(H142:I143)</f>
        <v>365100</v>
      </c>
      <c r="I141" s="91"/>
      <c r="J141" s="90">
        <f>SUM(J142:K143)</f>
        <v>475600</v>
      </c>
      <c r="K141" s="91"/>
      <c r="L141" s="90">
        <f>SUM(L142:M143)</f>
        <v>461600</v>
      </c>
      <c r="M141" s="91"/>
      <c r="N141" s="90">
        <f>SUM(N142:O143)</f>
        <v>481600</v>
      </c>
      <c r="O141" s="210"/>
    </row>
    <row r="142" spans="1:18" ht="28.5" customHeight="1" x14ac:dyDescent="0.25">
      <c r="A142" s="242" t="s">
        <v>53</v>
      </c>
      <c r="B142" s="243"/>
      <c r="C142" s="243"/>
      <c r="D142" s="243"/>
      <c r="E142" s="243"/>
      <c r="F142" s="134">
        <v>222219.24</v>
      </c>
      <c r="G142" s="135"/>
      <c r="H142" s="177">
        <v>255600</v>
      </c>
      <c r="I142" s="177"/>
      <c r="J142" s="134">
        <f>J212+J220+J228+J229+J233+J241+J245</f>
        <v>365600</v>
      </c>
      <c r="K142" s="135"/>
      <c r="L142" s="134">
        <f>L212+L220+L228+L229+L233+L241+L245</f>
        <v>361600</v>
      </c>
      <c r="M142" s="135"/>
      <c r="N142" s="134">
        <f>N212+N220+N228+N229+N233+N241+N245</f>
        <v>381600</v>
      </c>
      <c r="O142" s="136"/>
    </row>
    <row r="143" spans="1:18" x14ac:dyDescent="0.25">
      <c r="A143" s="227" t="s">
        <v>54</v>
      </c>
      <c r="B143" s="209"/>
      <c r="C143" s="209"/>
      <c r="D143" s="209"/>
      <c r="E143" s="209"/>
      <c r="F143" s="179">
        <v>100284.84</v>
      </c>
      <c r="G143" s="180"/>
      <c r="H143" s="212">
        <v>109500</v>
      </c>
      <c r="I143" s="212"/>
      <c r="J143" s="179">
        <f>J216+J237+J249</f>
        <v>110000</v>
      </c>
      <c r="K143" s="180"/>
      <c r="L143" s="179">
        <f>L216+L237+L249</f>
        <v>100000</v>
      </c>
      <c r="M143" s="180"/>
      <c r="N143" s="179">
        <f>N216+N237+N249</f>
        <v>100000</v>
      </c>
      <c r="O143" s="213"/>
    </row>
    <row r="144" spans="1:18" x14ac:dyDescent="0.25">
      <c r="A144" s="225" t="s">
        <v>55</v>
      </c>
      <c r="B144" s="226"/>
      <c r="C144" s="226"/>
      <c r="D144" s="226"/>
      <c r="E144" s="226"/>
      <c r="F144" s="90">
        <f>SUM(F145:G147)</f>
        <v>58043.31</v>
      </c>
      <c r="G144" s="91"/>
      <c r="H144" s="90">
        <f>SUM(H145:I147)</f>
        <v>652000</v>
      </c>
      <c r="I144" s="91"/>
      <c r="J144" s="90">
        <f>SUM(J145:K147)</f>
        <v>1304500</v>
      </c>
      <c r="K144" s="91"/>
      <c r="L144" s="90">
        <f>SUM(L145:M147)</f>
        <v>374800</v>
      </c>
      <c r="M144" s="91"/>
      <c r="N144" s="90">
        <f>SUM(N145:O147)</f>
        <v>374800</v>
      </c>
      <c r="O144" s="210"/>
    </row>
    <row r="145" spans="1:15" ht="15" customHeight="1" x14ac:dyDescent="0.25">
      <c r="A145" s="227" t="s">
        <v>56</v>
      </c>
      <c r="B145" s="209"/>
      <c r="C145" s="209"/>
      <c r="D145" s="209"/>
      <c r="E145" s="209"/>
      <c r="F145" s="179">
        <v>1674</v>
      </c>
      <c r="G145" s="180"/>
      <c r="H145" s="212">
        <v>0</v>
      </c>
      <c r="I145" s="212"/>
      <c r="J145" s="179">
        <v>0</v>
      </c>
      <c r="K145" s="180"/>
      <c r="L145" s="179">
        <v>0</v>
      </c>
      <c r="M145" s="180"/>
      <c r="N145" s="179">
        <v>0</v>
      </c>
      <c r="O145" s="213"/>
    </row>
    <row r="146" spans="1:15" x14ac:dyDescent="0.25">
      <c r="A146" s="196" t="s">
        <v>57</v>
      </c>
      <c r="B146" s="188"/>
      <c r="C146" s="188"/>
      <c r="D146" s="188"/>
      <c r="E146" s="188"/>
      <c r="F146" s="134">
        <v>55705.7</v>
      </c>
      <c r="G146" s="135"/>
      <c r="H146" s="177">
        <v>646000</v>
      </c>
      <c r="I146" s="177"/>
      <c r="J146" s="134">
        <f>J440+J441+J443+J448+J450</f>
        <v>1298500</v>
      </c>
      <c r="K146" s="135"/>
      <c r="L146" s="134">
        <f>L440+L441+L443+L448+L450</f>
        <v>368500</v>
      </c>
      <c r="M146" s="135"/>
      <c r="N146" s="134">
        <f>N440+N441+N443+N448+N450</f>
        <v>368500</v>
      </c>
      <c r="O146" s="136"/>
    </row>
    <row r="147" spans="1:15" x14ac:dyDescent="0.25">
      <c r="A147" s="223" t="s">
        <v>58</v>
      </c>
      <c r="B147" s="224"/>
      <c r="C147" s="224"/>
      <c r="D147" s="224"/>
      <c r="E147" s="224"/>
      <c r="F147" s="179">
        <v>663.61</v>
      </c>
      <c r="G147" s="180"/>
      <c r="H147" s="212">
        <v>6000</v>
      </c>
      <c r="I147" s="212"/>
      <c r="J147" s="179">
        <f>J455+J456</f>
        <v>6000</v>
      </c>
      <c r="K147" s="180"/>
      <c r="L147" s="179">
        <f>L455+L456</f>
        <v>6300</v>
      </c>
      <c r="M147" s="180"/>
      <c r="N147" s="179">
        <f>N455+N456</f>
        <v>6300</v>
      </c>
      <c r="O147" s="213"/>
    </row>
    <row r="148" spans="1:15" x14ac:dyDescent="0.25">
      <c r="A148" s="225" t="s">
        <v>59</v>
      </c>
      <c r="B148" s="226"/>
      <c r="C148" s="226"/>
      <c r="D148" s="226"/>
      <c r="E148" s="226"/>
      <c r="F148" s="90">
        <f>SUM(F149:G154)</f>
        <v>274399.93</v>
      </c>
      <c r="G148" s="91"/>
      <c r="H148" s="90">
        <f>SUM(H149:I154)</f>
        <v>818300</v>
      </c>
      <c r="I148" s="91"/>
      <c r="J148" s="90">
        <f>SUM(J149:K154)</f>
        <v>746600</v>
      </c>
      <c r="K148" s="91"/>
      <c r="L148" s="90">
        <f>SUM(L149:M154)</f>
        <v>732000</v>
      </c>
      <c r="M148" s="91"/>
      <c r="N148" s="90">
        <f>SUM(N149:O154)</f>
        <v>602000</v>
      </c>
      <c r="O148" s="210"/>
    </row>
    <row r="149" spans="1:15" x14ac:dyDescent="0.25">
      <c r="A149" s="196" t="s">
        <v>330</v>
      </c>
      <c r="B149" s="188"/>
      <c r="C149" s="188"/>
      <c r="D149" s="188"/>
      <c r="E149" s="133"/>
      <c r="F149" s="134">
        <v>0</v>
      </c>
      <c r="G149" s="135"/>
      <c r="H149" s="134">
        <v>0</v>
      </c>
      <c r="I149" s="135"/>
      <c r="J149" s="134">
        <v>0</v>
      </c>
      <c r="K149" s="135"/>
      <c r="L149" s="134">
        <v>0</v>
      </c>
      <c r="M149" s="135"/>
      <c r="N149" s="134">
        <v>0</v>
      </c>
      <c r="O149" s="136"/>
    </row>
    <row r="150" spans="1:15" x14ac:dyDescent="0.25">
      <c r="A150" s="227" t="s">
        <v>60</v>
      </c>
      <c r="B150" s="209"/>
      <c r="C150" s="209"/>
      <c r="D150" s="209"/>
      <c r="E150" s="209"/>
      <c r="F150" s="179">
        <v>7068.92</v>
      </c>
      <c r="G150" s="180"/>
      <c r="H150" s="212">
        <v>35300</v>
      </c>
      <c r="I150" s="212"/>
      <c r="J150" s="179">
        <f>J549+J554+J560+J562+J566</f>
        <v>46600</v>
      </c>
      <c r="K150" s="180"/>
      <c r="L150" s="179">
        <f>L549+L554+L560+L562+L566</f>
        <v>35000</v>
      </c>
      <c r="M150" s="180"/>
      <c r="N150" s="179">
        <f>N549+N554+N560+N562+N566</f>
        <v>25000</v>
      </c>
      <c r="O150" s="180"/>
    </row>
    <row r="151" spans="1:15" x14ac:dyDescent="0.25">
      <c r="A151" s="196" t="s">
        <v>61</v>
      </c>
      <c r="B151" s="188"/>
      <c r="C151" s="188"/>
      <c r="D151" s="188"/>
      <c r="E151" s="188"/>
      <c r="F151" s="134">
        <v>26641.95</v>
      </c>
      <c r="G151" s="135"/>
      <c r="H151" s="177">
        <v>27000</v>
      </c>
      <c r="I151" s="177"/>
      <c r="J151" s="134">
        <f>J676</f>
        <v>27000</v>
      </c>
      <c r="K151" s="135"/>
      <c r="L151" s="134">
        <f>L676</f>
        <v>27000</v>
      </c>
      <c r="M151" s="135"/>
      <c r="N151" s="134">
        <f>N676</f>
        <v>27000</v>
      </c>
      <c r="O151" s="136"/>
    </row>
    <row r="152" spans="1:15" x14ac:dyDescent="0.25">
      <c r="A152" s="227" t="s">
        <v>62</v>
      </c>
      <c r="B152" s="228"/>
      <c r="C152" s="228"/>
      <c r="D152" s="228"/>
      <c r="E152" s="228"/>
      <c r="F152" s="179">
        <v>239718.76</v>
      </c>
      <c r="G152" s="180"/>
      <c r="H152" s="212">
        <v>730000</v>
      </c>
      <c r="I152" s="212"/>
      <c r="J152" s="179">
        <f>J283+J291+J293+J294+J304+J306+J307+J378+J576+J577</f>
        <v>653000</v>
      </c>
      <c r="K152" s="180"/>
      <c r="L152" s="179">
        <f>L283+L291+L293+L294+L304+L306+L307+L378+L576+L577</f>
        <v>650000</v>
      </c>
      <c r="M152" s="180"/>
      <c r="N152" s="179">
        <f>N283+N291+N293+N294+N304+N306+N307+N378+N576+N577</f>
        <v>550000</v>
      </c>
      <c r="O152" s="213"/>
    </row>
    <row r="153" spans="1:15" x14ac:dyDescent="0.25">
      <c r="A153" s="196" t="s">
        <v>63</v>
      </c>
      <c r="B153" s="188"/>
      <c r="C153" s="188"/>
      <c r="D153" s="188"/>
      <c r="E153" s="188"/>
      <c r="F153" s="134">
        <v>970.3</v>
      </c>
      <c r="G153" s="135"/>
      <c r="H153" s="177">
        <v>0</v>
      </c>
      <c r="I153" s="177"/>
      <c r="J153" s="134">
        <v>0</v>
      </c>
      <c r="K153" s="135"/>
      <c r="L153" s="134">
        <v>0</v>
      </c>
      <c r="M153" s="135"/>
      <c r="N153" s="134">
        <v>0</v>
      </c>
      <c r="O153" s="136"/>
    </row>
    <row r="154" spans="1:15" x14ac:dyDescent="0.25">
      <c r="A154" s="227" t="s">
        <v>64</v>
      </c>
      <c r="B154" s="209"/>
      <c r="C154" s="209"/>
      <c r="D154" s="209"/>
      <c r="E154" s="209"/>
      <c r="F154" s="179">
        <v>0</v>
      </c>
      <c r="G154" s="180"/>
      <c r="H154" s="212">
        <v>26000</v>
      </c>
      <c r="I154" s="212"/>
      <c r="J154" s="179">
        <f>J583</f>
        <v>20000</v>
      </c>
      <c r="K154" s="180"/>
      <c r="L154" s="179">
        <f>L583</f>
        <v>20000</v>
      </c>
      <c r="M154" s="180"/>
      <c r="N154" s="179">
        <f>N583</f>
        <v>0</v>
      </c>
      <c r="O154" s="213"/>
    </row>
    <row r="155" spans="1:15" x14ac:dyDescent="0.25">
      <c r="A155" s="225" t="s">
        <v>65</v>
      </c>
      <c r="B155" s="226"/>
      <c r="C155" s="226"/>
      <c r="D155" s="226"/>
      <c r="E155" s="226"/>
      <c r="F155" s="90">
        <f>SUM(F156:G160)</f>
        <v>356264.12</v>
      </c>
      <c r="G155" s="91"/>
      <c r="H155" s="90">
        <f>SUM(H156:I160)</f>
        <v>1718000</v>
      </c>
      <c r="I155" s="91"/>
      <c r="J155" s="90">
        <f>SUM(J156:K160)</f>
        <v>1907500</v>
      </c>
      <c r="K155" s="91"/>
      <c r="L155" s="90">
        <f>SUM(L156:M160)</f>
        <v>256550</v>
      </c>
      <c r="M155" s="91"/>
      <c r="N155" s="90">
        <f>SUM(N156:O160)</f>
        <v>215000</v>
      </c>
      <c r="O155" s="210"/>
    </row>
    <row r="156" spans="1:15" x14ac:dyDescent="0.25">
      <c r="A156" s="227" t="s">
        <v>66</v>
      </c>
      <c r="B156" s="209"/>
      <c r="C156" s="209"/>
      <c r="D156" s="209"/>
      <c r="E156" s="209"/>
      <c r="F156" s="179">
        <v>356264.12</v>
      </c>
      <c r="G156" s="180"/>
      <c r="H156" s="212">
        <v>353000</v>
      </c>
      <c r="I156" s="212"/>
      <c r="J156" s="179">
        <f>J337+J338+J339+J341</f>
        <v>261000</v>
      </c>
      <c r="K156" s="180"/>
      <c r="L156" s="179">
        <f>L337+L338+L339+L341</f>
        <v>30000</v>
      </c>
      <c r="M156" s="180"/>
      <c r="N156" s="179">
        <f>N337+N338+N339+N341</f>
        <v>30000</v>
      </c>
      <c r="O156" s="213"/>
    </row>
    <row r="157" spans="1:15" x14ac:dyDescent="0.25">
      <c r="A157" s="196" t="s">
        <v>67</v>
      </c>
      <c r="B157" s="188"/>
      <c r="C157" s="188"/>
      <c r="D157" s="188"/>
      <c r="E157" s="188"/>
      <c r="F157" s="134">
        <v>0</v>
      </c>
      <c r="G157" s="135"/>
      <c r="H157" s="177">
        <v>40000</v>
      </c>
      <c r="I157" s="177"/>
      <c r="J157" s="134">
        <f>J369+J370</f>
        <v>300000</v>
      </c>
      <c r="K157" s="135"/>
      <c r="L157" s="134">
        <f>L369+L370</f>
        <v>50000</v>
      </c>
      <c r="M157" s="135"/>
      <c r="N157" s="134">
        <f>N369+N370</f>
        <v>50000</v>
      </c>
      <c r="O157" s="136"/>
    </row>
    <row r="158" spans="1:15" x14ac:dyDescent="0.25">
      <c r="A158" s="227" t="s">
        <v>68</v>
      </c>
      <c r="B158" s="209"/>
      <c r="C158" s="209"/>
      <c r="D158" s="209"/>
      <c r="E158" s="209"/>
      <c r="F158" s="179">
        <v>0</v>
      </c>
      <c r="G158" s="180"/>
      <c r="H158" s="212">
        <v>0</v>
      </c>
      <c r="I158" s="212"/>
      <c r="J158" s="179">
        <v>0</v>
      </c>
      <c r="K158" s="180"/>
      <c r="L158" s="179">
        <v>0</v>
      </c>
      <c r="M158" s="180"/>
      <c r="N158" s="179">
        <v>0</v>
      </c>
      <c r="O158" s="213"/>
    </row>
    <row r="159" spans="1:15" x14ac:dyDescent="0.25">
      <c r="A159" s="196" t="s">
        <v>69</v>
      </c>
      <c r="B159" s="188"/>
      <c r="C159" s="188"/>
      <c r="D159" s="188"/>
      <c r="E159" s="188"/>
      <c r="F159" s="134">
        <v>0</v>
      </c>
      <c r="G159" s="135"/>
      <c r="H159" s="177">
        <v>5000</v>
      </c>
      <c r="I159" s="177"/>
      <c r="J159" s="134">
        <f>J418</f>
        <v>5000</v>
      </c>
      <c r="K159" s="135"/>
      <c r="L159" s="134">
        <f>L418</f>
        <v>5000</v>
      </c>
      <c r="M159" s="135"/>
      <c r="N159" s="134">
        <f>N418</f>
        <v>5000</v>
      </c>
      <c r="O159" s="136"/>
    </row>
    <row r="160" spans="1:15" x14ac:dyDescent="0.25">
      <c r="A160" s="227" t="s">
        <v>70</v>
      </c>
      <c r="B160" s="209"/>
      <c r="C160" s="209"/>
      <c r="D160" s="209"/>
      <c r="E160" s="209"/>
      <c r="F160" s="179">
        <v>0</v>
      </c>
      <c r="G160" s="180"/>
      <c r="H160" s="212">
        <v>1320000</v>
      </c>
      <c r="I160" s="212"/>
      <c r="J160" s="179">
        <f>J408+J410+J414+J423+J425</f>
        <v>1341500</v>
      </c>
      <c r="K160" s="180"/>
      <c r="L160" s="179">
        <f>L408+L410+L414+L423+L425</f>
        <v>171550</v>
      </c>
      <c r="M160" s="180"/>
      <c r="N160" s="179">
        <f>N408+N410+N414</f>
        <v>130000</v>
      </c>
      <c r="O160" s="213"/>
    </row>
    <row r="161" spans="1:15" x14ac:dyDescent="0.25">
      <c r="A161" s="225" t="s">
        <v>71</v>
      </c>
      <c r="B161" s="226"/>
      <c r="C161" s="226"/>
      <c r="D161" s="226"/>
      <c r="E161" s="226"/>
      <c r="F161" s="90">
        <f>SUM(F162:G165)</f>
        <v>208412.72</v>
      </c>
      <c r="G161" s="91"/>
      <c r="H161" s="90">
        <f>SUM(H162:I165)</f>
        <v>1295500</v>
      </c>
      <c r="I161" s="91"/>
      <c r="J161" s="90">
        <f>SUM(J162:K165)</f>
        <v>1773000</v>
      </c>
      <c r="K161" s="91"/>
      <c r="L161" s="90">
        <f>SUM(L162:M165)</f>
        <v>681500</v>
      </c>
      <c r="M161" s="91"/>
      <c r="N161" s="90">
        <f>SUM(N162:O165)</f>
        <v>671000</v>
      </c>
      <c r="O161" s="210"/>
    </row>
    <row r="162" spans="1:15" x14ac:dyDescent="0.25">
      <c r="A162" s="227" t="s">
        <v>72</v>
      </c>
      <c r="B162" s="209"/>
      <c r="C162" s="209"/>
      <c r="D162" s="209"/>
      <c r="E162" s="209"/>
      <c r="F162" s="179">
        <v>117610.04</v>
      </c>
      <c r="G162" s="180"/>
      <c r="H162" s="212">
        <v>493500</v>
      </c>
      <c r="I162" s="212"/>
      <c r="J162" s="179">
        <f>J254+J256+J257+J262+J299+J322+J324+J328+J330+J347+J354+J360+J362+J386+J391+J396+J401+J431+J572+J588+J677</f>
        <v>916000</v>
      </c>
      <c r="K162" s="180"/>
      <c r="L162" s="179">
        <f>L254+L256+L257+L262+L299+L322+L324+L328+L330+L347+L354+L360+L362+L386+L391+L396+L401+L431+L572+L588+L677</f>
        <v>584500</v>
      </c>
      <c r="M162" s="180"/>
      <c r="N162" s="179">
        <f>N254+N256+N257+N262+N299+N322+N324+N328+N330+N347+N354+N360+N362+N386+N391+N396+N401+N431+N572+N588+N677</f>
        <v>574000</v>
      </c>
      <c r="O162" s="180"/>
    </row>
    <row r="163" spans="1:15" x14ac:dyDescent="0.25">
      <c r="A163" s="196" t="s">
        <v>73</v>
      </c>
      <c r="B163" s="188"/>
      <c r="C163" s="188"/>
      <c r="D163" s="188"/>
      <c r="E163" s="188"/>
      <c r="F163" s="134">
        <v>29816.22</v>
      </c>
      <c r="G163" s="135"/>
      <c r="H163" s="177">
        <v>700000</v>
      </c>
      <c r="I163" s="177"/>
      <c r="J163" s="134">
        <f>J372+J373</f>
        <v>760000</v>
      </c>
      <c r="K163" s="135"/>
      <c r="L163" s="134">
        <f>L372+L373</f>
        <v>0</v>
      </c>
      <c r="M163" s="135"/>
      <c r="N163" s="134">
        <f>N372+N373</f>
        <v>0</v>
      </c>
      <c r="O163" s="136"/>
    </row>
    <row r="164" spans="1:15" x14ac:dyDescent="0.25">
      <c r="A164" s="193" t="s">
        <v>74</v>
      </c>
      <c r="B164" s="194"/>
      <c r="C164" s="194"/>
      <c r="D164" s="194"/>
      <c r="E164" s="195"/>
      <c r="F164" s="134">
        <v>60986.46</v>
      </c>
      <c r="G164" s="135"/>
      <c r="H164" s="134">
        <v>102000</v>
      </c>
      <c r="I164" s="135"/>
      <c r="J164" s="134">
        <f>J268+J272+J274</f>
        <v>97000</v>
      </c>
      <c r="K164" s="135"/>
      <c r="L164" s="134">
        <f>L268+L272+L274</f>
        <v>97000</v>
      </c>
      <c r="M164" s="135"/>
      <c r="N164" s="134">
        <f>N268+N272+N274</f>
        <v>97000</v>
      </c>
      <c r="O164" s="136"/>
    </row>
    <row r="165" spans="1:15" x14ac:dyDescent="0.25">
      <c r="A165" s="196" t="s">
        <v>331</v>
      </c>
      <c r="B165" s="188"/>
      <c r="C165" s="188"/>
      <c r="D165" s="188"/>
      <c r="E165" s="133"/>
      <c r="F165" s="134">
        <v>0</v>
      </c>
      <c r="G165" s="135"/>
      <c r="H165" s="134">
        <v>0</v>
      </c>
      <c r="I165" s="135"/>
      <c r="J165" s="134">
        <v>0</v>
      </c>
      <c r="K165" s="135"/>
      <c r="L165" s="134">
        <v>0</v>
      </c>
      <c r="M165" s="135"/>
      <c r="N165" s="134">
        <v>0</v>
      </c>
      <c r="O165" s="136"/>
    </row>
    <row r="166" spans="1:15" x14ac:dyDescent="0.25">
      <c r="A166" s="216" t="s">
        <v>75</v>
      </c>
      <c r="B166" s="217"/>
      <c r="C166" s="217"/>
      <c r="D166" s="217"/>
      <c r="E166" s="218"/>
      <c r="F166" s="90">
        <f>SUM(F167)</f>
        <v>18758.71</v>
      </c>
      <c r="G166" s="91"/>
      <c r="H166" s="90">
        <f>SUM(H167)</f>
        <v>26000</v>
      </c>
      <c r="I166" s="91"/>
      <c r="J166" s="90">
        <f>SUM(J167)</f>
        <v>31000</v>
      </c>
      <c r="K166" s="91"/>
      <c r="L166" s="90">
        <f>SUM(L167)</f>
        <v>31000</v>
      </c>
      <c r="M166" s="91"/>
      <c r="N166" s="90">
        <f>SUM(N167)</f>
        <v>31000</v>
      </c>
      <c r="O166" s="210"/>
    </row>
    <row r="167" spans="1:15" x14ac:dyDescent="0.25">
      <c r="A167" s="193" t="s">
        <v>76</v>
      </c>
      <c r="B167" s="194"/>
      <c r="C167" s="194"/>
      <c r="D167" s="194"/>
      <c r="E167" s="195"/>
      <c r="F167" s="134">
        <v>18758.71</v>
      </c>
      <c r="G167" s="135"/>
      <c r="H167" s="134">
        <v>26000</v>
      </c>
      <c r="I167" s="135"/>
      <c r="J167" s="134">
        <f>J475+J479+J480</f>
        <v>31000</v>
      </c>
      <c r="K167" s="135"/>
      <c r="L167" s="134">
        <f>L475+L479+L480</f>
        <v>31000</v>
      </c>
      <c r="M167" s="135"/>
      <c r="N167" s="134">
        <f>N475+N479+N480</f>
        <v>31000</v>
      </c>
      <c r="O167" s="136"/>
    </row>
    <row r="168" spans="1:15" x14ac:dyDescent="0.25">
      <c r="A168" s="216" t="s">
        <v>77</v>
      </c>
      <c r="B168" s="217"/>
      <c r="C168" s="217"/>
      <c r="D168" s="217"/>
      <c r="E168" s="218"/>
      <c r="F168" s="90">
        <f>SUM(F169:G173)</f>
        <v>345681.20999999996</v>
      </c>
      <c r="G168" s="91"/>
      <c r="H168" s="90">
        <f>SUM(H169:I173)</f>
        <v>1573600</v>
      </c>
      <c r="I168" s="91"/>
      <c r="J168" s="90">
        <f>SUM(J169:K173)</f>
        <v>1343600</v>
      </c>
      <c r="K168" s="91"/>
      <c r="L168" s="90">
        <f>SUM(L169:M173)</f>
        <v>1343600</v>
      </c>
      <c r="M168" s="91"/>
      <c r="N168" s="90">
        <f>SUM(N169:O173)</f>
        <v>1297600</v>
      </c>
      <c r="O168" s="210"/>
    </row>
    <row r="169" spans="1:15" x14ac:dyDescent="0.25">
      <c r="A169" s="193" t="s">
        <v>78</v>
      </c>
      <c r="B169" s="194"/>
      <c r="C169" s="194"/>
      <c r="D169" s="194"/>
      <c r="E169" s="195"/>
      <c r="F169" s="134">
        <v>200478.62</v>
      </c>
      <c r="G169" s="135"/>
      <c r="H169" s="134">
        <v>1116000</v>
      </c>
      <c r="I169" s="135"/>
      <c r="J169" s="134">
        <f>J527+J528+J530+J536</f>
        <v>1063000</v>
      </c>
      <c r="K169" s="135"/>
      <c r="L169" s="134">
        <f>L527+L528+L530+L536</f>
        <v>1063000</v>
      </c>
      <c r="M169" s="135"/>
      <c r="N169" s="134">
        <f>N527+N528+N530+N536</f>
        <v>1063000</v>
      </c>
      <c r="O169" s="136"/>
    </row>
    <row r="170" spans="1:15" x14ac:dyDescent="0.25">
      <c r="A170" s="193" t="s">
        <v>79</v>
      </c>
      <c r="B170" s="194"/>
      <c r="C170" s="194"/>
      <c r="D170" s="194"/>
      <c r="E170" s="195"/>
      <c r="F170" s="134">
        <v>145202.59</v>
      </c>
      <c r="G170" s="135"/>
      <c r="H170" s="134">
        <v>387000</v>
      </c>
      <c r="I170" s="135"/>
      <c r="J170" s="134">
        <f>J507+J508+J513+J521+J642+J643+J648+J649+J654+J660+J661+J667</f>
        <v>226600</v>
      </c>
      <c r="K170" s="135"/>
      <c r="L170" s="134">
        <f>L507+L508+L513+L521+L642+L643+L648+L649+L654+L660+L661+L667</f>
        <v>229600</v>
      </c>
      <c r="M170" s="135"/>
      <c r="N170" s="134">
        <f>N507+N508+N513+N521+N642+N643+N648+N649+N654+N660+N661+N667</f>
        <v>183600</v>
      </c>
      <c r="O170" s="136"/>
    </row>
    <row r="171" spans="1:15" ht="17.25" customHeight="1" x14ac:dyDescent="0.25">
      <c r="A171" s="193" t="s">
        <v>80</v>
      </c>
      <c r="B171" s="194"/>
      <c r="C171" s="194"/>
      <c r="D171" s="194"/>
      <c r="E171" s="195"/>
      <c r="F171" s="134">
        <v>0</v>
      </c>
      <c r="G171" s="135"/>
      <c r="H171" s="134">
        <v>600</v>
      </c>
      <c r="I171" s="135"/>
      <c r="J171" s="134">
        <f>J517</f>
        <v>1000</v>
      </c>
      <c r="K171" s="135"/>
      <c r="L171" s="134">
        <f>L517</f>
        <v>1000</v>
      </c>
      <c r="M171" s="135"/>
      <c r="N171" s="134">
        <f>N517</f>
        <v>1000</v>
      </c>
      <c r="O171" s="136"/>
    </row>
    <row r="172" spans="1:15" x14ac:dyDescent="0.25">
      <c r="A172" s="193" t="s">
        <v>81</v>
      </c>
      <c r="B172" s="194"/>
      <c r="C172" s="194"/>
      <c r="D172" s="194"/>
      <c r="E172" s="195"/>
      <c r="F172" s="134">
        <v>0</v>
      </c>
      <c r="G172" s="135"/>
      <c r="H172" s="134">
        <v>70000</v>
      </c>
      <c r="I172" s="135"/>
      <c r="J172" s="134">
        <f>J543</f>
        <v>53000</v>
      </c>
      <c r="K172" s="135"/>
      <c r="L172" s="134">
        <f>L543</f>
        <v>50000</v>
      </c>
      <c r="M172" s="135"/>
      <c r="N172" s="134">
        <f>N543</f>
        <v>50000</v>
      </c>
      <c r="O172" s="136"/>
    </row>
    <row r="173" spans="1:15" ht="28.5" customHeight="1" x14ac:dyDescent="0.25">
      <c r="A173" s="229" t="s">
        <v>82</v>
      </c>
      <c r="B173" s="230"/>
      <c r="C173" s="230"/>
      <c r="D173" s="230"/>
      <c r="E173" s="231"/>
      <c r="F173" s="134">
        <v>0</v>
      </c>
      <c r="G173" s="135"/>
      <c r="H173" s="134">
        <v>0</v>
      </c>
      <c r="I173" s="135"/>
      <c r="J173" s="134">
        <v>0</v>
      </c>
      <c r="K173" s="135"/>
      <c r="L173" s="134">
        <v>0</v>
      </c>
      <c r="M173" s="135"/>
      <c r="N173" s="134">
        <v>0</v>
      </c>
      <c r="O173" s="136"/>
    </row>
    <row r="174" spans="1:15" x14ac:dyDescent="0.25">
      <c r="A174" s="216" t="s">
        <v>83</v>
      </c>
      <c r="B174" s="217"/>
      <c r="C174" s="217"/>
      <c r="D174" s="217"/>
      <c r="E174" s="218"/>
      <c r="F174" s="90">
        <f>SUM(F175:G176)</f>
        <v>166378.91999999998</v>
      </c>
      <c r="G174" s="91"/>
      <c r="H174" s="90">
        <f>SUM(H175:I176)</f>
        <v>538700</v>
      </c>
      <c r="I174" s="91"/>
      <c r="J174" s="90">
        <f>SUM(J175:K176)</f>
        <v>626100</v>
      </c>
      <c r="K174" s="91"/>
      <c r="L174" s="90">
        <f>SUM(L175:M176)</f>
        <v>282100</v>
      </c>
      <c r="M174" s="91"/>
      <c r="N174" s="90">
        <f>SUM(N175:O176)</f>
        <v>287100</v>
      </c>
      <c r="O174" s="210"/>
    </row>
    <row r="175" spans="1:15" x14ac:dyDescent="0.25">
      <c r="A175" s="193" t="s">
        <v>84</v>
      </c>
      <c r="B175" s="232"/>
      <c r="C175" s="232"/>
      <c r="D175" s="232"/>
      <c r="E175" s="233"/>
      <c r="F175" s="134">
        <v>152628.49</v>
      </c>
      <c r="G175" s="135"/>
      <c r="H175" s="134">
        <v>519700</v>
      </c>
      <c r="I175" s="135"/>
      <c r="J175" s="134">
        <f>J466+J470+J597+J598+J604+J605+J610+J615+J621+J629+J635</f>
        <v>607100</v>
      </c>
      <c r="K175" s="135"/>
      <c r="L175" s="134">
        <f>L466+L470+L597+L598+L604+L605+L610+L615+L621+L629+L635</f>
        <v>263100</v>
      </c>
      <c r="M175" s="135"/>
      <c r="N175" s="134">
        <f>N466+N470+N597+N598+N604+N605+N610+N615+N621+N629+N635</f>
        <v>268100</v>
      </c>
      <c r="O175" s="136"/>
    </row>
    <row r="176" spans="1:15" x14ac:dyDescent="0.25">
      <c r="A176" s="193" t="s">
        <v>85</v>
      </c>
      <c r="B176" s="194"/>
      <c r="C176" s="194"/>
      <c r="D176" s="194"/>
      <c r="E176" s="195"/>
      <c r="F176" s="134">
        <v>13750.43</v>
      </c>
      <c r="G176" s="135"/>
      <c r="H176" s="134">
        <v>19000</v>
      </c>
      <c r="I176" s="135"/>
      <c r="J176" s="134">
        <f>J462</f>
        <v>19000</v>
      </c>
      <c r="K176" s="135"/>
      <c r="L176" s="134">
        <f>L462</f>
        <v>19000</v>
      </c>
      <c r="M176" s="135"/>
      <c r="N176" s="134">
        <f>N462</f>
        <v>19000</v>
      </c>
      <c r="O176" s="136"/>
    </row>
    <row r="177" spans="1:15" x14ac:dyDescent="0.25">
      <c r="A177" s="216" t="s">
        <v>86</v>
      </c>
      <c r="B177" s="217"/>
      <c r="C177" s="217"/>
      <c r="D177" s="217"/>
      <c r="E177" s="218"/>
      <c r="F177" s="90">
        <f>SUM(F178:G182)</f>
        <v>171910.16</v>
      </c>
      <c r="G177" s="91"/>
      <c r="H177" s="90">
        <f>SUM(H178:I182)</f>
        <v>186400</v>
      </c>
      <c r="I177" s="91"/>
      <c r="J177" s="90">
        <f>SUM(J178:K182)</f>
        <v>183900</v>
      </c>
      <c r="K177" s="91"/>
      <c r="L177" s="90">
        <f>SUM(L178:M182)</f>
        <v>184000</v>
      </c>
      <c r="M177" s="91"/>
      <c r="N177" s="90">
        <f>SUM(N178:O182)</f>
        <v>184000</v>
      </c>
      <c r="O177" s="210"/>
    </row>
    <row r="178" spans="1:15" x14ac:dyDescent="0.25">
      <c r="A178" s="193" t="s">
        <v>87</v>
      </c>
      <c r="B178" s="194"/>
      <c r="C178" s="194"/>
      <c r="D178" s="194"/>
      <c r="E178" s="195"/>
      <c r="F178" s="134">
        <v>310.58</v>
      </c>
      <c r="G178" s="135"/>
      <c r="H178" s="134">
        <v>5000</v>
      </c>
      <c r="I178" s="135"/>
      <c r="J178" s="134">
        <f>J499</f>
        <v>5000</v>
      </c>
      <c r="K178" s="135"/>
      <c r="L178" s="134">
        <f>L499</f>
        <v>5000</v>
      </c>
      <c r="M178" s="135"/>
      <c r="N178" s="134">
        <f>N499</f>
        <v>5000</v>
      </c>
      <c r="O178" s="136"/>
    </row>
    <row r="179" spans="1:15" x14ac:dyDescent="0.25">
      <c r="A179" s="193" t="s">
        <v>88</v>
      </c>
      <c r="B179" s="194"/>
      <c r="C179" s="194"/>
      <c r="D179" s="194"/>
      <c r="E179" s="195"/>
      <c r="F179" s="134">
        <v>32858.83</v>
      </c>
      <c r="G179" s="135"/>
      <c r="H179" s="134">
        <v>34400</v>
      </c>
      <c r="I179" s="135"/>
      <c r="J179" s="134">
        <f>J485+J498</f>
        <v>51400</v>
      </c>
      <c r="K179" s="135"/>
      <c r="L179" s="134">
        <f>L485+L498</f>
        <v>51500</v>
      </c>
      <c r="M179" s="135"/>
      <c r="N179" s="134">
        <f>N485+N498</f>
        <v>51500</v>
      </c>
      <c r="O179" s="136"/>
    </row>
    <row r="180" spans="1:15" x14ac:dyDescent="0.25">
      <c r="A180" s="193" t="s">
        <v>89</v>
      </c>
      <c r="B180" s="194"/>
      <c r="C180" s="194"/>
      <c r="D180" s="194"/>
      <c r="E180" s="195"/>
      <c r="F180" s="134">
        <v>135057.99</v>
      </c>
      <c r="G180" s="135"/>
      <c r="H180" s="134">
        <v>137000</v>
      </c>
      <c r="I180" s="135"/>
      <c r="J180" s="134">
        <f>J313+J315+J316+J494</f>
        <v>117500</v>
      </c>
      <c r="K180" s="135"/>
      <c r="L180" s="134">
        <f>L313+L315+L316+L494</f>
        <v>117500</v>
      </c>
      <c r="M180" s="135"/>
      <c r="N180" s="134">
        <f>N313+N315+N316+N494</f>
        <v>117500</v>
      </c>
      <c r="O180" s="136"/>
    </row>
    <row r="181" spans="1:15" x14ac:dyDescent="0.25">
      <c r="A181" s="196" t="s">
        <v>90</v>
      </c>
      <c r="B181" s="188"/>
      <c r="C181" s="188"/>
      <c r="D181" s="188"/>
      <c r="E181" s="133"/>
      <c r="F181" s="134">
        <v>0</v>
      </c>
      <c r="G181" s="135"/>
      <c r="H181" s="134">
        <v>10000</v>
      </c>
      <c r="I181" s="135"/>
      <c r="J181" s="134">
        <f>J490</f>
        <v>10000</v>
      </c>
      <c r="K181" s="135"/>
      <c r="L181" s="134">
        <f>L490</f>
        <v>10000</v>
      </c>
      <c r="M181" s="135"/>
      <c r="N181" s="134">
        <f>N490</f>
        <v>10000</v>
      </c>
      <c r="O181" s="136"/>
    </row>
    <row r="182" spans="1:15" ht="15.75" thickBot="1" x14ac:dyDescent="0.3">
      <c r="A182" s="215" t="s">
        <v>332</v>
      </c>
      <c r="B182" s="183"/>
      <c r="C182" s="183"/>
      <c r="D182" s="183"/>
      <c r="E182" s="183"/>
      <c r="F182" s="181">
        <v>3682.76</v>
      </c>
      <c r="G182" s="184"/>
      <c r="H182" s="181">
        <v>0</v>
      </c>
      <c r="I182" s="184"/>
      <c r="J182" s="181">
        <v>0</v>
      </c>
      <c r="K182" s="184"/>
      <c r="L182" s="181">
        <v>0</v>
      </c>
      <c r="M182" s="184"/>
      <c r="N182" s="181">
        <v>0</v>
      </c>
      <c r="O182" s="182"/>
    </row>
    <row r="184" spans="1:15" ht="32.25" customHeight="1" x14ac:dyDescent="0.25"/>
    <row r="185" spans="1:15" ht="26.25" customHeight="1" x14ac:dyDescent="0.25">
      <c r="A185" s="146" t="s">
        <v>91</v>
      </c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</row>
    <row r="186" spans="1:15" ht="30.75" customHeight="1" thickBot="1" x14ac:dyDescent="0.3"/>
    <row r="187" spans="1:15" ht="28.5" customHeight="1" thickBot="1" x14ac:dyDescent="0.3">
      <c r="A187" s="18" t="s">
        <v>18</v>
      </c>
      <c r="B187" s="19" t="s">
        <v>19</v>
      </c>
      <c r="C187" s="20" t="s">
        <v>20</v>
      </c>
      <c r="D187" s="197" t="s">
        <v>92</v>
      </c>
      <c r="E187" s="197"/>
      <c r="F187" s="203" t="s">
        <v>397</v>
      </c>
      <c r="G187" s="204"/>
      <c r="H187" s="197" t="s">
        <v>398</v>
      </c>
      <c r="I187" s="197"/>
      <c r="J187" s="203" t="s">
        <v>399</v>
      </c>
      <c r="K187" s="204"/>
      <c r="L187" s="205" t="s">
        <v>49</v>
      </c>
      <c r="M187" s="205"/>
      <c r="N187" s="206" t="s">
        <v>400</v>
      </c>
      <c r="O187" s="207"/>
    </row>
    <row r="188" spans="1:15" ht="26.25" customHeight="1" x14ac:dyDescent="0.25">
      <c r="A188" s="15">
        <v>8</v>
      </c>
      <c r="B188" s="16"/>
      <c r="C188" s="17"/>
      <c r="D188" s="173" t="s">
        <v>93</v>
      </c>
      <c r="E188" s="173"/>
      <c r="F188" s="112">
        <f>F189</f>
        <v>100000</v>
      </c>
      <c r="G188" s="113"/>
      <c r="H188" s="112">
        <f>H189</f>
        <v>1000000</v>
      </c>
      <c r="I188" s="113"/>
      <c r="J188" s="112">
        <f>J189</f>
        <v>1000000</v>
      </c>
      <c r="K188" s="113"/>
      <c r="L188" s="112">
        <f>L189</f>
        <v>0</v>
      </c>
      <c r="M188" s="113"/>
      <c r="N188" s="112">
        <f>N189</f>
        <v>0</v>
      </c>
      <c r="O188" s="211"/>
    </row>
    <row r="189" spans="1:15" ht="27.75" customHeight="1" x14ac:dyDescent="0.25">
      <c r="A189" s="9"/>
      <c r="B189" s="3">
        <v>84</v>
      </c>
      <c r="C189" s="5"/>
      <c r="D189" s="208" t="s">
        <v>94</v>
      </c>
      <c r="E189" s="208"/>
      <c r="F189" s="96">
        <v>100000</v>
      </c>
      <c r="G189" s="97"/>
      <c r="H189" s="107">
        <f>SUM(H190)</f>
        <v>1000000</v>
      </c>
      <c r="I189" s="107"/>
      <c r="J189" s="96">
        <v>1000000</v>
      </c>
      <c r="K189" s="97"/>
      <c r="L189" s="107">
        <v>0</v>
      </c>
      <c r="M189" s="107"/>
      <c r="N189" s="96">
        <v>0</v>
      </c>
      <c r="O189" s="214"/>
    </row>
    <row r="190" spans="1:15" ht="15.75" customHeight="1" x14ac:dyDescent="0.25">
      <c r="A190" s="8"/>
      <c r="C190" s="7">
        <v>81</v>
      </c>
      <c r="D190" s="209" t="s">
        <v>95</v>
      </c>
      <c r="E190" s="209"/>
      <c r="F190" s="179">
        <v>100000</v>
      </c>
      <c r="G190" s="180"/>
      <c r="H190" s="212">
        <v>1000000</v>
      </c>
      <c r="I190" s="212"/>
      <c r="J190" s="179">
        <v>0</v>
      </c>
      <c r="K190" s="180"/>
      <c r="L190" s="212"/>
      <c r="M190" s="212"/>
      <c r="N190" s="179"/>
      <c r="O190" s="213"/>
    </row>
    <row r="191" spans="1:15" x14ac:dyDescent="0.25">
      <c r="A191" s="21">
        <v>5</v>
      </c>
      <c r="B191" s="22"/>
      <c r="C191" s="23"/>
      <c r="D191" s="178" t="s">
        <v>96</v>
      </c>
      <c r="E191" s="178"/>
      <c r="F191" s="90">
        <f>F192</f>
        <v>183816.35</v>
      </c>
      <c r="G191" s="91"/>
      <c r="H191" s="90">
        <f>H192</f>
        <v>49800</v>
      </c>
      <c r="I191" s="91"/>
      <c r="J191" s="90">
        <f>J192</f>
        <v>49800</v>
      </c>
      <c r="K191" s="91"/>
      <c r="L191" s="90">
        <f>L192</f>
        <v>49800</v>
      </c>
      <c r="M191" s="91"/>
      <c r="N191" s="90">
        <f>N192</f>
        <v>49800</v>
      </c>
      <c r="O191" s="210"/>
    </row>
    <row r="192" spans="1:15" x14ac:dyDescent="0.25">
      <c r="A192" s="8"/>
      <c r="B192">
        <v>54</v>
      </c>
      <c r="C192" s="4"/>
      <c r="D192" s="143" t="s">
        <v>97</v>
      </c>
      <c r="E192" s="143"/>
      <c r="F192" s="144">
        <v>183816.35</v>
      </c>
      <c r="G192" s="145"/>
      <c r="H192" s="170">
        <v>49800</v>
      </c>
      <c r="I192" s="170"/>
      <c r="J192" s="144">
        <v>49800</v>
      </c>
      <c r="K192" s="145"/>
      <c r="L192" s="170">
        <v>49800</v>
      </c>
      <c r="M192" s="170"/>
      <c r="N192" s="144">
        <v>49800</v>
      </c>
      <c r="O192" s="202"/>
    </row>
    <row r="193" spans="1:26" x14ac:dyDescent="0.25">
      <c r="A193" s="9"/>
      <c r="B193" s="3"/>
      <c r="C193" s="6">
        <v>11</v>
      </c>
      <c r="D193" s="188" t="s">
        <v>24</v>
      </c>
      <c r="E193" s="188"/>
      <c r="F193" s="134">
        <v>183816.35</v>
      </c>
      <c r="G193" s="135"/>
      <c r="H193" s="177">
        <v>49800</v>
      </c>
      <c r="I193" s="177"/>
      <c r="J193" s="134">
        <v>0</v>
      </c>
      <c r="K193" s="135"/>
      <c r="L193" s="177"/>
      <c r="M193" s="177"/>
      <c r="N193" s="134"/>
      <c r="O193" s="136"/>
    </row>
    <row r="194" spans="1:26" x14ac:dyDescent="0.25">
      <c r="A194" s="9"/>
      <c r="B194" s="3"/>
      <c r="C194" s="6">
        <v>43</v>
      </c>
      <c r="D194" s="188" t="s">
        <v>375</v>
      </c>
      <c r="E194" s="188"/>
      <c r="F194" s="134">
        <v>0</v>
      </c>
      <c r="G194" s="135"/>
      <c r="H194" s="177">
        <v>0</v>
      </c>
      <c r="I194" s="177"/>
      <c r="J194" s="134">
        <v>49800</v>
      </c>
      <c r="K194" s="135"/>
      <c r="L194" s="177"/>
      <c r="M194" s="177"/>
      <c r="N194" s="134"/>
      <c r="O194" s="136"/>
    </row>
    <row r="195" spans="1:26" x14ac:dyDescent="0.25">
      <c r="A195" s="9"/>
      <c r="B195" s="3"/>
      <c r="C195" s="6">
        <v>52</v>
      </c>
      <c r="D195" s="132" t="s">
        <v>26</v>
      </c>
      <c r="E195" s="133"/>
      <c r="F195" s="134">
        <v>0</v>
      </c>
      <c r="G195" s="135"/>
      <c r="H195" s="134"/>
      <c r="I195" s="135"/>
      <c r="J195" s="134"/>
      <c r="K195" s="135"/>
      <c r="L195" s="134"/>
      <c r="M195" s="135"/>
      <c r="N195" s="134"/>
      <c r="O195" s="136"/>
    </row>
    <row r="196" spans="1:26" ht="15.75" thickBot="1" x14ac:dyDescent="0.3">
      <c r="A196" s="24"/>
      <c r="B196" s="25"/>
      <c r="C196" s="26">
        <v>55</v>
      </c>
      <c r="D196" s="183" t="s">
        <v>27</v>
      </c>
      <c r="E196" s="183"/>
      <c r="F196" s="181">
        <v>0</v>
      </c>
      <c r="G196" s="184"/>
      <c r="H196" s="185">
        <v>0</v>
      </c>
      <c r="I196" s="185"/>
      <c r="J196" s="181">
        <v>0</v>
      </c>
      <c r="K196" s="184"/>
      <c r="L196" s="185"/>
      <c r="M196" s="185"/>
      <c r="N196" s="181"/>
      <c r="O196" s="182"/>
    </row>
    <row r="197" spans="1:26" ht="21" customHeight="1" x14ac:dyDescent="0.25"/>
    <row r="198" spans="1:26" ht="32.25" customHeight="1" x14ac:dyDescent="0.25">
      <c r="A198" s="146" t="s">
        <v>342</v>
      </c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</row>
    <row r="199" spans="1:26" ht="44.25" customHeight="1" x14ac:dyDescent="0.25">
      <c r="A199" s="156" t="s">
        <v>405</v>
      </c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</row>
    <row r="200" spans="1:26" ht="23.25" customHeight="1" x14ac:dyDescent="0.25"/>
    <row r="201" spans="1:26" ht="20.25" customHeight="1" x14ac:dyDescent="0.25"/>
    <row r="202" spans="1:26" ht="23.25" customHeight="1" x14ac:dyDescent="0.25">
      <c r="A202" s="146" t="s">
        <v>98</v>
      </c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</row>
    <row r="203" spans="1:26" ht="24.75" customHeight="1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S203" s="85"/>
      <c r="T203" s="85"/>
      <c r="U203" s="85"/>
      <c r="V203" s="85"/>
      <c r="W203" s="85"/>
      <c r="X203" s="85"/>
      <c r="Y203" s="85"/>
      <c r="Z203" s="85"/>
    </row>
    <row r="204" spans="1:26" ht="30" customHeight="1" x14ac:dyDescent="0.25">
      <c r="A204" s="35" t="s">
        <v>99</v>
      </c>
      <c r="B204" s="186" t="s">
        <v>100</v>
      </c>
      <c r="C204" s="187"/>
      <c r="D204" s="120" t="s">
        <v>92</v>
      </c>
      <c r="E204" s="120"/>
      <c r="F204" s="117" t="s">
        <v>397</v>
      </c>
      <c r="G204" s="118"/>
      <c r="H204" s="119" t="s">
        <v>398</v>
      </c>
      <c r="I204" s="119"/>
      <c r="J204" s="117" t="s">
        <v>399</v>
      </c>
      <c r="K204" s="118"/>
      <c r="L204" s="116" t="s">
        <v>49</v>
      </c>
      <c r="M204" s="116"/>
      <c r="N204" s="114" t="s">
        <v>400</v>
      </c>
      <c r="O204" s="115"/>
      <c r="P204" s="36" t="s">
        <v>350</v>
      </c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7"/>
      <c r="B205" s="161" t="s">
        <v>101</v>
      </c>
      <c r="C205" s="162"/>
      <c r="D205" s="163" t="s">
        <v>102</v>
      </c>
      <c r="E205" s="163"/>
      <c r="F205" s="164">
        <f>F206</f>
        <v>1787.8400000000001</v>
      </c>
      <c r="G205" s="165"/>
      <c r="H205" s="164">
        <f>H206</f>
        <v>30600</v>
      </c>
      <c r="I205" s="165"/>
      <c r="J205" s="164">
        <f>J206</f>
        <v>31600</v>
      </c>
      <c r="K205" s="165"/>
      <c r="L205" s="164">
        <f>L206</f>
        <v>5600</v>
      </c>
      <c r="M205" s="165"/>
      <c r="N205" s="164">
        <f>N206</f>
        <v>5600</v>
      </c>
      <c r="O205" s="165"/>
      <c r="P205" s="38"/>
    </row>
    <row r="206" spans="1:26" x14ac:dyDescent="0.25">
      <c r="A206" s="39"/>
      <c r="B206" s="305" t="s">
        <v>103</v>
      </c>
      <c r="C206" s="306"/>
      <c r="D206" s="307" t="s">
        <v>104</v>
      </c>
      <c r="E206" s="307"/>
      <c r="F206" s="308">
        <f>F207</f>
        <v>1787.8400000000001</v>
      </c>
      <c r="G206" s="309"/>
      <c r="H206" s="308">
        <f>H207</f>
        <v>30600</v>
      </c>
      <c r="I206" s="309"/>
      <c r="J206" s="308">
        <f>J207</f>
        <v>31600</v>
      </c>
      <c r="K206" s="309"/>
      <c r="L206" s="308">
        <f>L207</f>
        <v>5600</v>
      </c>
      <c r="M206" s="309"/>
      <c r="N206" s="308">
        <f>N207</f>
        <v>5600</v>
      </c>
      <c r="O206" s="309"/>
      <c r="P206" s="40"/>
    </row>
    <row r="207" spans="1:26" ht="27.75" customHeight="1" x14ac:dyDescent="0.25">
      <c r="A207" s="41"/>
      <c r="B207" s="154" t="s">
        <v>105</v>
      </c>
      <c r="C207" s="155"/>
      <c r="D207" s="166" t="s">
        <v>107</v>
      </c>
      <c r="E207" s="166"/>
      <c r="F207" s="159">
        <f>F208+F213+F217</f>
        <v>1787.8400000000001</v>
      </c>
      <c r="G207" s="160"/>
      <c r="H207" s="159">
        <f>H208+H213+H217</f>
        <v>30600</v>
      </c>
      <c r="I207" s="160"/>
      <c r="J207" s="159">
        <f>J208+J213+J217</f>
        <v>31600</v>
      </c>
      <c r="K207" s="160"/>
      <c r="L207" s="159">
        <f>L208+L213+L217</f>
        <v>5600</v>
      </c>
      <c r="M207" s="160"/>
      <c r="N207" s="159">
        <f>N208+N213+N217</f>
        <v>5600</v>
      </c>
      <c r="O207" s="160"/>
      <c r="P207" s="42"/>
      <c r="W207" s="2"/>
    </row>
    <row r="208" spans="1:26" ht="33" customHeight="1" x14ac:dyDescent="0.25">
      <c r="A208" s="43"/>
      <c r="B208" s="171" t="s">
        <v>106</v>
      </c>
      <c r="C208" s="172"/>
      <c r="D208" s="173" t="s">
        <v>108</v>
      </c>
      <c r="E208" s="173"/>
      <c r="F208" s="112">
        <f>F211</f>
        <v>1032.02</v>
      </c>
      <c r="G208" s="113"/>
      <c r="H208" s="112">
        <f>H211</f>
        <v>4000</v>
      </c>
      <c r="I208" s="113"/>
      <c r="J208" s="112">
        <f>J211</f>
        <v>20000</v>
      </c>
      <c r="K208" s="113"/>
      <c r="L208" s="112">
        <f>L211</f>
        <v>4000</v>
      </c>
      <c r="M208" s="113"/>
      <c r="N208" s="112">
        <f>N211</f>
        <v>4000</v>
      </c>
      <c r="O208" s="113"/>
      <c r="P208" s="44"/>
    </row>
    <row r="209" spans="1:20" ht="18" customHeight="1" x14ac:dyDescent="0.25">
      <c r="A209" s="70"/>
      <c r="B209" s="98" t="s">
        <v>111</v>
      </c>
      <c r="C209" s="99"/>
      <c r="D209" s="100" t="s">
        <v>24</v>
      </c>
      <c r="E209" s="100"/>
      <c r="F209" s="101">
        <v>1032.02</v>
      </c>
      <c r="G209" s="102"/>
      <c r="H209" s="106">
        <v>4000</v>
      </c>
      <c r="I209" s="106"/>
      <c r="J209" s="101">
        <v>13000</v>
      </c>
      <c r="K209" s="102"/>
      <c r="L209" s="106"/>
      <c r="M209" s="106"/>
      <c r="N209" s="101"/>
      <c r="O209" s="102"/>
      <c r="P209" s="71"/>
    </row>
    <row r="210" spans="1:20" x14ac:dyDescent="0.25">
      <c r="A210" s="72"/>
      <c r="B210" s="125" t="s">
        <v>112</v>
      </c>
      <c r="C210" s="126"/>
      <c r="D210" s="127" t="s">
        <v>26</v>
      </c>
      <c r="E210" s="127"/>
      <c r="F210" s="128">
        <v>0</v>
      </c>
      <c r="G210" s="129"/>
      <c r="H210" s="130">
        <v>0</v>
      </c>
      <c r="I210" s="130"/>
      <c r="J210" s="128">
        <v>7000</v>
      </c>
      <c r="K210" s="129"/>
      <c r="L210" s="130"/>
      <c r="M210" s="130"/>
      <c r="N210" s="128"/>
      <c r="O210" s="129"/>
      <c r="P210" s="71"/>
    </row>
    <row r="211" spans="1:20" x14ac:dyDescent="0.25">
      <c r="A211" s="45"/>
      <c r="B211" s="94">
        <v>3</v>
      </c>
      <c r="C211" s="95"/>
      <c r="D211" s="131" t="s">
        <v>38</v>
      </c>
      <c r="E211" s="131"/>
      <c r="F211" s="96">
        <f>F212</f>
        <v>1032.02</v>
      </c>
      <c r="G211" s="97"/>
      <c r="H211" s="96">
        <f>H212</f>
        <v>4000</v>
      </c>
      <c r="I211" s="97"/>
      <c r="J211" s="96">
        <f>J212</f>
        <v>20000</v>
      </c>
      <c r="K211" s="97"/>
      <c r="L211" s="96">
        <f>L212</f>
        <v>4000</v>
      </c>
      <c r="M211" s="97"/>
      <c r="N211" s="96">
        <f>N212</f>
        <v>4000</v>
      </c>
      <c r="O211" s="97"/>
      <c r="P211" s="44"/>
    </row>
    <row r="212" spans="1:20" x14ac:dyDescent="0.25">
      <c r="A212" s="46"/>
      <c r="B212" s="175">
        <v>32</v>
      </c>
      <c r="C212" s="176"/>
      <c r="D212" s="143" t="s">
        <v>40</v>
      </c>
      <c r="E212" s="143"/>
      <c r="F212" s="144">
        <v>1032.02</v>
      </c>
      <c r="G212" s="145"/>
      <c r="H212" s="170">
        <v>4000</v>
      </c>
      <c r="I212" s="170"/>
      <c r="J212" s="144">
        <v>20000</v>
      </c>
      <c r="K212" s="145"/>
      <c r="L212" s="170">
        <v>4000</v>
      </c>
      <c r="M212" s="170"/>
      <c r="N212" s="144">
        <v>4000</v>
      </c>
      <c r="O212" s="145"/>
      <c r="P212" s="44" t="s">
        <v>351</v>
      </c>
    </row>
    <row r="213" spans="1:20" ht="33.75" customHeight="1" x14ac:dyDescent="0.25">
      <c r="A213" s="47"/>
      <c r="B213" s="88" t="s">
        <v>109</v>
      </c>
      <c r="C213" s="89"/>
      <c r="D213" s="178" t="s">
        <v>110</v>
      </c>
      <c r="E213" s="178"/>
      <c r="F213" s="90">
        <f>F215</f>
        <v>0</v>
      </c>
      <c r="G213" s="91"/>
      <c r="H213" s="90">
        <f>H215</f>
        <v>25000</v>
      </c>
      <c r="I213" s="91"/>
      <c r="J213" s="90">
        <f>J215</f>
        <v>10000</v>
      </c>
      <c r="K213" s="91"/>
      <c r="L213" s="90">
        <f>L215</f>
        <v>0</v>
      </c>
      <c r="M213" s="91"/>
      <c r="N213" s="90">
        <f>N215</f>
        <v>0</v>
      </c>
      <c r="O213" s="91"/>
      <c r="P213" s="44"/>
      <c r="T213" s="2"/>
    </row>
    <row r="214" spans="1:20" ht="15" customHeight="1" x14ac:dyDescent="0.25">
      <c r="A214" s="70"/>
      <c r="B214" s="98" t="s">
        <v>111</v>
      </c>
      <c r="C214" s="99"/>
      <c r="D214" s="100" t="s">
        <v>24</v>
      </c>
      <c r="E214" s="100"/>
      <c r="F214" s="101">
        <v>0</v>
      </c>
      <c r="G214" s="102"/>
      <c r="H214" s="106">
        <v>25000</v>
      </c>
      <c r="I214" s="106"/>
      <c r="J214" s="101">
        <v>10000</v>
      </c>
      <c r="K214" s="102"/>
      <c r="L214" s="106"/>
      <c r="M214" s="106"/>
      <c r="N214" s="101"/>
      <c r="O214" s="102"/>
      <c r="P214" s="71"/>
    </row>
    <row r="215" spans="1:20" x14ac:dyDescent="0.25">
      <c r="A215" s="45"/>
      <c r="B215" s="94">
        <v>3</v>
      </c>
      <c r="C215" s="95"/>
      <c r="D215" s="131" t="s">
        <v>38</v>
      </c>
      <c r="E215" s="131"/>
      <c r="F215" s="96">
        <f>F216</f>
        <v>0</v>
      </c>
      <c r="G215" s="97"/>
      <c r="H215" s="96">
        <f>H216</f>
        <v>25000</v>
      </c>
      <c r="I215" s="97"/>
      <c r="J215" s="96">
        <f>J216</f>
        <v>10000</v>
      </c>
      <c r="K215" s="97"/>
      <c r="L215" s="96">
        <f>L216</f>
        <v>0</v>
      </c>
      <c r="M215" s="97"/>
      <c r="N215" s="96">
        <f>N216</f>
        <v>0</v>
      </c>
      <c r="O215" s="97"/>
      <c r="P215" s="44"/>
    </row>
    <row r="216" spans="1:20" x14ac:dyDescent="0.25">
      <c r="A216" s="46"/>
      <c r="B216" s="175">
        <v>32</v>
      </c>
      <c r="C216" s="176"/>
      <c r="D216" s="143" t="s">
        <v>40</v>
      </c>
      <c r="E216" s="143"/>
      <c r="F216" s="144">
        <v>0</v>
      </c>
      <c r="G216" s="145"/>
      <c r="H216" s="170">
        <v>25000</v>
      </c>
      <c r="I216" s="170"/>
      <c r="J216" s="144">
        <v>10000</v>
      </c>
      <c r="K216" s="145"/>
      <c r="L216" s="170">
        <v>0</v>
      </c>
      <c r="M216" s="170"/>
      <c r="N216" s="144">
        <v>0</v>
      </c>
      <c r="O216" s="145"/>
      <c r="P216" s="44" t="s">
        <v>352</v>
      </c>
    </row>
    <row r="217" spans="1:20" ht="30.75" customHeight="1" x14ac:dyDescent="0.25">
      <c r="A217" s="47"/>
      <c r="B217" s="88" t="s">
        <v>114</v>
      </c>
      <c r="C217" s="89"/>
      <c r="D217" s="178" t="s">
        <v>115</v>
      </c>
      <c r="E217" s="178"/>
      <c r="F217" s="90">
        <f>F219</f>
        <v>755.82</v>
      </c>
      <c r="G217" s="91"/>
      <c r="H217" s="90">
        <f>H219</f>
        <v>1600</v>
      </c>
      <c r="I217" s="91"/>
      <c r="J217" s="90">
        <f>J219</f>
        <v>1600</v>
      </c>
      <c r="K217" s="91"/>
      <c r="L217" s="90">
        <f>L219</f>
        <v>1600</v>
      </c>
      <c r="M217" s="91"/>
      <c r="N217" s="90">
        <f>N219</f>
        <v>1600</v>
      </c>
      <c r="O217" s="91"/>
      <c r="P217" s="44"/>
    </row>
    <row r="218" spans="1:20" ht="22.5" customHeight="1" x14ac:dyDescent="0.25">
      <c r="A218" s="72"/>
      <c r="B218" s="125" t="s">
        <v>111</v>
      </c>
      <c r="C218" s="126"/>
      <c r="D218" s="127" t="s">
        <v>24</v>
      </c>
      <c r="E218" s="127"/>
      <c r="F218" s="128">
        <v>755.82</v>
      </c>
      <c r="G218" s="129"/>
      <c r="H218" s="130">
        <v>1600</v>
      </c>
      <c r="I218" s="130"/>
      <c r="J218" s="128">
        <v>1600</v>
      </c>
      <c r="K218" s="129"/>
      <c r="L218" s="130"/>
      <c r="M218" s="130"/>
      <c r="N218" s="128"/>
      <c r="O218" s="129"/>
      <c r="P218" s="71"/>
    </row>
    <row r="219" spans="1:20" ht="22.5" customHeight="1" x14ac:dyDescent="0.25">
      <c r="A219" s="45"/>
      <c r="B219" s="94">
        <v>3</v>
      </c>
      <c r="C219" s="95"/>
      <c r="D219" s="131" t="s">
        <v>38</v>
      </c>
      <c r="E219" s="131"/>
      <c r="F219" s="96">
        <f>F220</f>
        <v>755.82</v>
      </c>
      <c r="G219" s="97"/>
      <c r="H219" s="96">
        <f>H220</f>
        <v>1600</v>
      </c>
      <c r="I219" s="97"/>
      <c r="J219" s="96">
        <f>J220</f>
        <v>1600</v>
      </c>
      <c r="K219" s="97"/>
      <c r="L219" s="96">
        <f>L220</f>
        <v>1600</v>
      </c>
      <c r="M219" s="97"/>
      <c r="N219" s="96">
        <f>N220</f>
        <v>1600</v>
      </c>
      <c r="O219" s="97"/>
      <c r="P219" s="44"/>
    </row>
    <row r="220" spans="1:20" ht="19.5" customHeight="1" x14ac:dyDescent="0.25">
      <c r="A220" s="45"/>
      <c r="B220" s="92">
        <v>38</v>
      </c>
      <c r="C220" s="93"/>
      <c r="D220" s="131" t="s">
        <v>44</v>
      </c>
      <c r="E220" s="131"/>
      <c r="F220" s="96">
        <v>755.82</v>
      </c>
      <c r="G220" s="97"/>
      <c r="H220" s="107">
        <v>1600</v>
      </c>
      <c r="I220" s="107"/>
      <c r="J220" s="96">
        <v>1600</v>
      </c>
      <c r="K220" s="97"/>
      <c r="L220" s="107">
        <v>1600</v>
      </c>
      <c r="M220" s="107"/>
      <c r="N220" s="96">
        <v>1600</v>
      </c>
      <c r="O220" s="97"/>
      <c r="P220" s="44" t="s">
        <v>351</v>
      </c>
    </row>
    <row r="221" spans="1:20" ht="15" customHeight="1" x14ac:dyDescent="0.25">
      <c r="A221" s="48"/>
      <c r="B221" s="161" t="s">
        <v>116</v>
      </c>
      <c r="C221" s="162"/>
      <c r="D221" s="163" t="s">
        <v>117</v>
      </c>
      <c r="E221" s="163"/>
      <c r="F221" s="164">
        <f>F222+F263+F379+F432+F457+F500+F544+F567</f>
        <v>1673174.46</v>
      </c>
      <c r="G221" s="165"/>
      <c r="H221" s="164">
        <f>H222+H263+H379+H432+H457+H500+H544+H567</f>
        <v>6366000</v>
      </c>
      <c r="I221" s="165"/>
      <c r="J221" s="164">
        <f>J222+J263+J379+J432+J457+J500+J544+J567</f>
        <v>7671300</v>
      </c>
      <c r="K221" s="165"/>
      <c r="L221" s="164">
        <f>L222+L263+L379+L432+L457+L500+L544+L567</f>
        <v>3993650</v>
      </c>
      <c r="M221" s="165"/>
      <c r="N221" s="164">
        <f>N222+N263+N379+N432+N457+N500+N544+N567</f>
        <v>3781600</v>
      </c>
      <c r="O221" s="165"/>
      <c r="P221" s="38"/>
    </row>
    <row r="222" spans="1:20" ht="28.5" customHeight="1" x14ac:dyDescent="0.25">
      <c r="A222" s="39"/>
      <c r="B222" s="305" t="s">
        <v>118</v>
      </c>
      <c r="C222" s="306"/>
      <c r="D222" s="307" t="s">
        <v>119</v>
      </c>
      <c r="E222" s="307"/>
      <c r="F222" s="308">
        <f>F223+F258</f>
        <v>350900.84</v>
      </c>
      <c r="G222" s="309"/>
      <c r="H222" s="308">
        <f>H223+H258</f>
        <v>388500</v>
      </c>
      <c r="I222" s="309"/>
      <c r="J222" s="308">
        <f>J223+J258</f>
        <v>772000</v>
      </c>
      <c r="K222" s="309"/>
      <c r="L222" s="308">
        <f>L223+L258</f>
        <v>572000</v>
      </c>
      <c r="M222" s="309"/>
      <c r="N222" s="308">
        <f>N223+N258</f>
        <v>592000</v>
      </c>
      <c r="O222" s="309"/>
      <c r="P222" s="40"/>
    </row>
    <row r="223" spans="1:20" ht="27" customHeight="1" x14ac:dyDescent="0.25">
      <c r="A223" s="41"/>
      <c r="B223" s="154" t="s">
        <v>120</v>
      </c>
      <c r="C223" s="155"/>
      <c r="D223" s="166" t="s">
        <v>121</v>
      </c>
      <c r="E223" s="166"/>
      <c r="F223" s="159">
        <f>F224+F230+F234+F238+F242+F246+F250</f>
        <v>346232.05000000005</v>
      </c>
      <c r="G223" s="160"/>
      <c r="H223" s="159">
        <f>H224+H230+H234+H238+H242+H246+H250</f>
        <v>384500</v>
      </c>
      <c r="I223" s="160"/>
      <c r="J223" s="159">
        <f>J224+J230+J234+J238+J242+J246+J250</f>
        <v>766000</v>
      </c>
      <c r="K223" s="160"/>
      <c r="L223" s="159">
        <f>L224+L230+L234+L238+L242+L246+L250</f>
        <v>566000</v>
      </c>
      <c r="M223" s="160"/>
      <c r="N223" s="159">
        <f>N224+N230+N234+N238+N242+N246+N250</f>
        <v>586000</v>
      </c>
      <c r="O223" s="160"/>
      <c r="P223" s="42"/>
    </row>
    <row r="224" spans="1:20" ht="28.5" customHeight="1" x14ac:dyDescent="0.25">
      <c r="A224" s="47"/>
      <c r="B224" s="88" t="s">
        <v>122</v>
      </c>
      <c r="C224" s="89"/>
      <c r="D224" s="178" t="s">
        <v>39</v>
      </c>
      <c r="E224" s="178"/>
      <c r="F224" s="90">
        <f>F227</f>
        <v>206867.05000000002</v>
      </c>
      <c r="G224" s="91"/>
      <c r="H224" s="90">
        <f>H227</f>
        <v>220000</v>
      </c>
      <c r="I224" s="91"/>
      <c r="J224" s="90">
        <f>J227</f>
        <v>314000</v>
      </c>
      <c r="K224" s="91"/>
      <c r="L224" s="90">
        <f>L227</f>
        <v>326000</v>
      </c>
      <c r="M224" s="91"/>
      <c r="N224" s="90">
        <f>N227</f>
        <v>346000</v>
      </c>
      <c r="O224" s="91"/>
      <c r="P224" s="44"/>
    </row>
    <row r="225" spans="1:16" ht="20.25" customHeight="1" x14ac:dyDescent="0.25">
      <c r="A225" s="72"/>
      <c r="B225" s="125" t="s">
        <v>111</v>
      </c>
      <c r="C225" s="126"/>
      <c r="D225" s="127" t="s">
        <v>24</v>
      </c>
      <c r="E225" s="127"/>
      <c r="F225" s="128">
        <v>206867.05</v>
      </c>
      <c r="G225" s="129"/>
      <c r="H225" s="130">
        <v>220000</v>
      </c>
      <c r="I225" s="130"/>
      <c r="J225" s="128">
        <v>292380</v>
      </c>
      <c r="K225" s="129"/>
      <c r="L225" s="130"/>
      <c r="M225" s="130"/>
      <c r="N225" s="128"/>
      <c r="O225" s="129"/>
      <c r="P225" s="71"/>
    </row>
    <row r="226" spans="1:16" ht="20.25" customHeight="1" x14ac:dyDescent="0.25">
      <c r="A226" s="72"/>
      <c r="B226" s="137" t="s">
        <v>146</v>
      </c>
      <c r="C226" s="138"/>
      <c r="D226" s="137" t="s">
        <v>27</v>
      </c>
      <c r="E226" s="138"/>
      <c r="F226" s="82"/>
      <c r="G226" s="83"/>
      <c r="H226" s="84"/>
      <c r="I226" s="84"/>
      <c r="J226" s="121">
        <v>21620</v>
      </c>
      <c r="K226" s="122"/>
      <c r="L226" s="121">
        <v>21620</v>
      </c>
      <c r="M226" s="122"/>
      <c r="N226" s="121"/>
      <c r="O226" s="122"/>
      <c r="P226" s="71"/>
    </row>
    <row r="227" spans="1:16" ht="15" customHeight="1" x14ac:dyDescent="0.25">
      <c r="A227" s="45"/>
      <c r="B227" s="94">
        <v>3</v>
      </c>
      <c r="C227" s="95"/>
      <c r="D227" s="131" t="s">
        <v>38</v>
      </c>
      <c r="E227" s="131"/>
      <c r="F227" s="96">
        <f>F228+F229</f>
        <v>206867.05000000002</v>
      </c>
      <c r="G227" s="97"/>
      <c r="H227" s="96">
        <f>H228+H229</f>
        <v>220000</v>
      </c>
      <c r="I227" s="97"/>
      <c r="J227" s="96">
        <f>J228+J229</f>
        <v>314000</v>
      </c>
      <c r="K227" s="97"/>
      <c r="L227" s="96">
        <f>L228+L229</f>
        <v>326000</v>
      </c>
      <c r="M227" s="97"/>
      <c r="N227" s="96">
        <f>N228+N229</f>
        <v>346000</v>
      </c>
      <c r="O227" s="97"/>
      <c r="P227" s="44"/>
    </row>
    <row r="228" spans="1:16" x14ac:dyDescent="0.25">
      <c r="A228" s="45"/>
      <c r="B228" s="311">
        <v>31</v>
      </c>
      <c r="C228" s="312"/>
      <c r="D228" s="131" t="s">
        <v>39</v>
      </c>
      <c r="E228" s="131"/>
      <c r="F228" s="96">
        <v>191327.17</v>
      </c>
      <c r="G228" s="97"/>
      <c r="H228" s="107">
        <v>200000</v>
      </c>
      <c r="I228" s="107"/>
      <c r="J228" s="96">
        <v>288000</v>
      </c>
      <c r="K228" s="97"/>
      <c r="L228" s="107">
        <v>300000</v>
      </c>
      <c r="M228" s="107"/>
      <c r="N228" s="96">
        <v>320000</v>
      </c>
      <c r="O228" s="97"/>
      <c r="P228" s="44" t="s">
        <v>351</v>
      </c>
    </row>
    <row r="229" spans="1:16" x14ac:dyDescent="0.25">
      <c r="A229" s="46"/>
      <c r="B229" s="175">
        <v>32</v>
      </c>
      <c r="C229" s="176"/>
      <c r="D229" s="143" t="s">
        <v>40</v>
      </c>
      <c r="E229" s="143"/>
      <c r="F229" s="144">
        <v>15539.88</v>
      </c>
      <c r="G229" s="145"/>
      <c r="H229" s="170">
        <v>20000</v>
      </c>
      <c r="I229" s="170"/>
      <c r="J229" s="144">
        <v>26000</v>
      </c>
      <c r="K229" s="145"/>
      <c r="L229" s="170">
        <v>26000</v>
      </c>
      <c r="M229" s="170"/>
      <c r="N229" s="144">
        <v>26000</v>
      </c>
      <c r="O229" s="145"/>
      <c r="P229" s="44" t="s">
        <v>351</v>
      </c>
    </row>
    <row r="230" spans="1:16" ht="27" customHeight="1" x14ac:dyDescent="0.25">
      <c r="A230" s="47"/>
      <c r="B230" s="88" t="s">
        <v>123</v>
      </c>
      <c r="C230" s="89"/>
      <c r="D230" s="178" t="s">
        <v>124</v>
      </c>
      <c r="E230" s="178"/>
      <c r="F230" s="90">
        <f>F232</f>
        <v>6822.23</v>
      </c>
      <c r="G230" s="91"/>
      <c r="H230" s="90">
        <f>H232</f>
        <v>12000</v>
      </c>
      <c r="I230" s="91"/>
      <c r="J230" s="90">
        <f>J232</f>
        <v>12000</v>
      </c>
      <c r="K230" s="91"/>
      <c r="L230" s="90">
        <f>L232</f>
        <v>12000</v>
      </c>
      <c r="M230" s="91"/>
      <c r="N230" s="90">
        <f>N232</f>
        <v>12000</v>
      </c>
      <c r="O230" s="91"/>
      <c r="P230" s="44"/>
    </row>
    <row r="231" spans="1:16" ht="15" customHeight="1" x14ac:dyDescent="0.25">
      <c r="A231" s="72"/>
      <c r="B231" s="125" t="s">
        <v>111</v>
      </c>
      <c r="C231" s="126"/>
      <c r="D231" s="127" t="s">
        <v>24</v>
      </c>
      <c r="E231" s="127"/>
      <c r="F231" s="128">
        <v>6822.23</v>
      </c>
      <c r="G231" s="129"/>
      <c r="H231" s="130">
        <v>12000</v>
      </c>
      <c r="I231" s="130"/>
      <c r="J231" s="128">
        <v>12000</v>
      </c>
      <c r="K231" s="129"/>
      <c r="L231" s="130"/>
      <c r="M231" s="130"/>
      <c r="N231" s="128"/>
      <c r="O231" s="129"/>
      <c r="P231" s="71"/>
    </row>
    <row r="232" spans="1:16" ht="15" customHeight="1" x14ac:dyDescent="0.25">
      <c r="A232" s="45"/>
      <c r="B232" s="94">
        <v>3</v>
      </c>
      <c r="C232" s="95"/>
      <c r="D232" s="131" t="s">
        <v>38</v>
      </c>
      <c r="E232" s="131"/>
      <c r="F232" s="96">
        <f>F233</f>
        <v>6822.23</v>
      </c>
      <c r="G232" s="97"/>
      <c r="H232" s="96">
        <f>H233</f>
        <v>12000</v>
      </c>
      <c r="I232" s="97"/>
      <c r="J232" s="96">
        <f>J233</f>
        <v>12000</v>
      </c>
      <c r="K232" s="97"/>
      <c r="L232" s="96">
        <f>L233</f>
        <v>12000</v>
      </c>
      <c r="M232" s="97"/>
      <c r="N232" s="96">
        <f>N233</f>
        <v>12000</v>
      </c>
      <c r="O232" s="97"/>
      <c r="P232" s="44"/>
    </row>
    <row r="233" spans="1:16" ht="15" customHeight="1" x14ac:dyDescent="0.25">
      <c r="A233" s="45"/>
      <c r="B233" s="92">
        <v>32</v>
      </c>
      <c r="C233" s="93"/>
      <c r="D233" s="131" t="s">
        <v>40</v>
      </c>
      <c r="E233" s="131"/>
      <c r="F233" s="96">
        <v>6822.23</v>
      </c>
      <c r="G233" s="97"/>
      <c r="H233" s="107">
        <v>12000</v>
      </c>
      <c r="I233" s="107"/>
      <c r="J233" s="96">
        <v>12000</v>
      </c>
      <c r="K233" s="97"/>
      <c r="L233" s="107">
        <v>12000</v>
      </c>
      <c r="M233" s="107"/>
      <c r="N233" s="96">
        <v>12000</v>
      </c>
      <c r="O233" s="97"/>
      <c r="P233" s="44" t="s">
        <v>351</v>
      </c>
    </row>
    <row r="234" spans="1:16" ht="30.75" customHeight="1" x14ac:dyDescent="0.25">
      <c r="A234" s="43"/>
      <c r="B234" s="171" t="s">
        <v>125</v>
      </c>
      <c r="C234" s="172"/>
      <c r="D234" s="173" t="s">
        <v>126</v>
      </c>
      <c r="E234" s="173"/>
      <c r="F234" s="112">
        <f>F236</f>
        <v>90230.69</v>
      </c>
      <c r="G234" s="113"/>
      <c r="H234" s="112">
        <f>H236</f>
        <v>71500</v>
      </c>
      <c r="I234" s="113"/>
      <c r="J234" s="112">
        <f>J236</f>
        <v>86500</v>
      </c>
      <c r="K234" s="113"/>
      <c r="L234" s="112">
        <f>L236</f>
        <v>86500</v>
      </c>
      <c r="M234" s="113"/>
      <c r="N234" s="112">
        <f>N236</f>
        <v>86500</v>
      </c>
      <c r="O234" s="113"/>
      <c r="P234" s="44"/>
    </row>
    <row r="235" spans="1:16" ht="15" customHeight="1" x14ac:dyDescent="0.25">
      <c r="A235" s="70"/>
      <c r="B235" s="98" t="s">
        <v>111</v>
      </c>
      <c r="C235" s="99"/>
      <c r="D235" s="100" t="s">
        <v>24</v>
      </c>
      <c r="E235" s="100"/>
      <c r="F235" s="101">
        <v>90230.69</v>
      </c>
      <c r="G235" s="102"/>
      <c r="H235" s="106">
        <v>71500</v>
      </c>
      <c r="I235" s="106"/>
      <c r="J235" s="101">
        <v>86500</v>
      </c>
      <c r="K235" s="102"/>
      <c r="L235" s="106"/>
      <c r="M235" s="106"/>
      <c r="N235" s="101"/>
      <c r="O235" s="102"/>
      <c r="P235" s="71"/>
    </row>
    <row r="236" spans="1:16" ht="15" customHeight="1" x14ac:dyDescent="0.25">
      <c r="A236" s="46"/>
      <c r="B236" s="141">
        <v>3</v>
      </c>
      <c r="C236" s="142"/>
      <c r="D236" s="143" t="s">
        <v>38</v>
      </c>
      <c r="E236" s="143"/>
      <c r="F236" s="144">
        <f>F237</f>
        <v>90230.69</v>
      </c>
      <c r="G236" s="145"/>
      <c r="H236" s="144">
        <f>H237</f>
        <v>71500</v>
      </c>
      <c r="I236" s="145"/>
      <c r="J236" s="144">
        <f>J237</f>
        <v>86500</v>
      </c>
      <c r="K236" s="145"/>
      <c r="L236" s="144">
        <f>L237</f>
        <v>86500</v>
      </c>
      <c r="M236" s="145"/>
      <c r="N236" s="144">
        <f>N237</f>
        <v>86500</v>
      </c>
      <c r="O236" s="145"/>
      <c r="P236" s="44"/>
    </row>
    <row r="237" spans="1:16" ht="15" customHeight="1" x14ac:dyDescent="0.25">
      <c r="A237" s="45"/>
      <c r="B237" s="92">
        <v>32</v>
      </c>
      <c r="C237" s="93"/>
      <c r="D237" s="131" t="s">
        <v>40</v>
      </c>
      <c r="E237" s="131"/>
      <c r="F237" s="96">
        <v>90230.69</v>
      </c>
      <c r="G237" s="97"/>
      <c r="H237" s="107">
        <v>71500</v>
      </c>
      <c r="I237" s="107"/>
      <c r="J237" s="96">
        <v>86500</v>
      </c>
      <c r="K237" s="97"/>
      <c r="L237" s="107">
        <v>86500</v>
      </c>
      <c r="M237" s="107"/>
      <c r="N237" s="96">
        <v>86500</v>
      </c>
      <c r="O237" s="97"/>
      <c r="P237" s="44" t="s">
        <v>352</v>
      </c>
    </row>
    <row r="238" spans="1:16" ht="31.5" customHeight="1" x14ac:dyDescent="0.25">
      <c r="A238" s="43"/>
      <c r="B238" s="171" t="s">
        <v>127</v>
      </c>
      <c r="C238" s="172"/>
      <c r="D238" s="173" t="s">
        <v>41</v>
      </c>
      <c r="E238" s="173"/>
      <c r="F238" s="112">
        <f>F240</f>
        <v>6920.94</v>
      </c>
      <c r="G238" s="113"/>
      <c r="H238" s="112">
        <f>H240</f>
        <v>8000</v>
      </c>
      <c r="I238" s="113"/>
      <c r="J238" s="112">
        <f>J240</f>
        <v>8000</v>
      </c>
      <c r="K238" s="113"/>
      <c r="L238" s="112">
        <f>L240</f>
        <v>8000</v>
      </c>
      <c r="M238" s="113"/>
      <c r="N238" s="112">
        <f>N240</f>
        <v>8000</v>
      </c>
      <c r="O238" s="113"/>
      <c r="P238" s="44"/>
    </row>
    <row r="239" spans="1:16" x14ac:dyDescent="0.25">
      <c r="A239" s="70"/>
      <c r="B239" s="98" t="s">
        <v>111</v>
      </c>
      <c r="C239" s="99"/>
      <c r="D239" s="100" t="s">
        <v>24</v>
      </c>
      <c r="E239" s="100"/>
      <c r="F239" s="101">
        <v>6920.94</v>
      </c>
      <c r="G239" s="102"/>
      <c r="H239" s="106">
        <v>8000</v>
      </c>
      <c r="I239" s="106"/>
      <c r="J239" s="101">
        <v>8000</v>
      </c>
      <c r="K239" s="102"/>
      <c r="L239" s="106"/>
      <c r="M239" s="106"/>
      <c r="N239" s="101"/>
      <c r="O239" s="102"/>
      <c r="P239" s="71"/>
    </row>
    <row r="240" spans="1:16" ht="16.5" customHeight="1" x14ac:dyDescent="0.25">
      <c r="A240" s="46"/>
      <c r="B240" s="141">
        <v>3</v>
      </c>
      <c r="C240" s="142"/>
      <c r="D240" s="143" t="s">
        <v>38</v>
      </c>
      <c r="E240" s="143"/>
      <c r="F240" s="144">
        <f>F241</f>
        <v>6920.94</v>
      </c>
      <c r="G240" s="145"/>
      <c r="H240" s="144">
        <f>H241</f>
        <v>8000</v>
      </c>
      <c r="I240" s="145"/>
      <c r="J240" s="144">
        <f>J241</f>
        <v>8000</v>
      </c>
      <c r="K240" s="145"/>
      <c r="L240" s="144">
        <f>L241</f>
        <v>8000</v>
      </c>
      <c r="M240" s="145"/>
      <c r="N240" s="144">
        <f>N241</f>
        <v>8000</v>
      </c>
      <c r="O240" s="145"/>
      <c r="P240" s="44"/>
    </row>
    <row r="241" spans="1:16" ht="19.5" customHeight="1" x14ac:dyDescent="0.25">
      <c r="A241" s="45"/>
      <c r="B241" s="92">
        <v>34</v>
      </c>
      <c r="C241" s="93"/>
      <c r="D241" s="208" t="s">
        <v>41</v>
      </c>
      <c r="E241" s="208"/>
      <c r="F241" s="96">
        <v>6920.94</v>
      </c>
      <c r="G241" s="97"/>
      <c r="H241" s="107">
        <v>8000</v>
      </c>
      <c r="I241" s="107"/>
      <c r="J241" s="96">
        <v>8000</v>
      </c>
      <c r="K241" s="97"/>
      <c r="L241" s="107">
        <v>8000</v>
      </c>
      <c r="M241" s="107"/>
      <c r="N241" s="96">
        <v>8000</v>
      </c>
      <c r="O241" s="97"/>
      <c r="P241" s="44" t="s">
        <v>351</v>
      </c>
    </row>
    <row r="242" spans="1:16" ht="29.25" customHeight="1" x14ac:dyDescent="0.25">
      <c r="A242" s="43"/>
      <c r="B242" s="171" t="s">
        <v>333</v>
      </c>
      <c r="C242" s="172"/>
      <c r="D242" s="173" t="s">
        <v>334</v>
      </c>
      <c r="E242" s="173"/>
      <c r="F242" s="112">
        <f>F244</f>
        <v>0</v>
      </c>
      <c r="G242" s="113"/>
      <c r="H242" s="112">
        <f>H244</f>
        <v>10000</v>
      </c>
      <c r="I242" s="113"/>
      <c r="J242" s="112">
        <f>J244</f>
        <v>10000</v>
      </c>
      <c r="K242" s="113"/>
      <c r="L242" s="112">
        <f>L244</f>
        <v>10000</v>
      </c>
      <c r="M242" s="113"/>
      <c r="N242" s="112">
        <f>N244</f>
        <v>10000</v>
      </c>
      <c r="O242" s="113"/>
      <c r="P242" s="44"/>
    </row>
    <row r="243" spans="1:16" x14ac:dyDescent="0.25">
      <c r="A243" s="70"/>
      <c r="B243" s="98" t="s">
        <v>111</v>
      </c>
      <c r="C243" s="99"/>
      <c r="D243" s="100" t="s">
        <v>24</v>
      </c>
      <c r="E243" s="100"/>
      <c r="F243" s="101">
        <v>0</v>
      </c>
      <c r="G243" s="102"/>
      <c r="H243" s="106">
        <v>10000</v>
      </c>
      <c r="I243" s="106"/>
      <c r="J243" s="101">
        <v>10000</v>
      </c>
      <c r="K243" s="102"/>
      <c r="L243" s="106"/>
      <c r="M243" s="106"/>
      <c r="N243" s="101"/>
      <c r="O243" s="102"/>
      <c r="P243" s="71"/>
    </row>
    <row r="244" spans="1:16" ht="26.25" customHeight="1" x14ac:dyDescent="0.25">
      <c r="A244" s="46"/>
      <c r="B244" s="141">
        <v>3</v>
      </c>
      <c r="C244" s="142"/>
      <c r="D244" s="143" t="s">
        <v>38</v>
      </c>
      <c r="E244" s="143"/>
      <c r="F244" s="144">
        <f>F245</f>
        <v>0</v>
      </c>
      <c r="G244" s="145"/>
      <c r="H244" s="144">
        <f>H245</f>
        <v>10000</v>
      </c>
      <c r="I244" s="145"/>
      <c r="J244" s="144">
        <f>J245</f>
        <v>10000</v>
      </c>
      <c r="K244" s="145"/>
      <c r="L244" s="144">
        <f>L245</f>
        <v>10000</v>
      </c>
      <c r="M244" s="145"/>
      <c r="N244" s="144">
        <f>N245</f>
        <v>10000</v>
      </c>
      <c r="O244" s="145"/>
      <c r="P244" s="44"/>
    </row>
    <row r="245" spans="1:16" ht="27" customHeight="1" x14ac:dyDescent="0.25">
      <c r="A245" s="45"/>
      <c r="B245" s="92">
        <v>32</v>
      </c>
      <c r="C245" s="93"/>
      <c r="D245" s="131" t="s">
        <v>40</v>
      </c>
      <c r="E245" s="131"/>
      <c r="F245" s="96">
        <v>0</v>
      </c>
      <c r="G245" s="97"/>
      <c r="H245" s="107">
        <v>10000</v>
      </c>
      <c r="I245" s="107"/>
      <c r="J245" s="96">
        <v>10000</v>
      </c>
      <c r="K245" s="97"/>
      <c r="L245" s="107">
        <v>10000</v>
      </c>
      <c r="M245" s="107"/>
      <c r="N245" s="96">
        <v>10000</v>
      </c>
      <c r="O245" s="97"/>
      <c r="P245" s="44" t="s">
        <v>351</v>
      </c>
    </row>
    <row r="246" spans="1:16" ht="30.75" customHeight="1" x14ac:dyDescent="0.25">
      <c r="A246" s="43"/>
      <c r="B246" s="171" t="s">
        <v>128</v>
      </c>
      <c r="C246" s="172"/>
      <c r="D246" s="173" t="s">
        <v>129</v>
      </c>
      <c r="E246" s="173"/>
      <c r="F246" s="112">
        <f>F248</f>
        <v>9875.33</v>
      </c>
      <c r="G246" s="113"/>
      <c r="H246" s="112">
        <f>H248</f>
        <v>13000</v>
      </c>
      <c r="I246" s="113"/>
      <c r="J246" s="112">
        <f>J248</f>
        <v>13500</v>
      </c>
      <c r="K246" s="113"/>
      <c r="L246" s="112">
        <f>L248</f>
        <v>13500</v>
      </c>
      <c r="M246" s="113"/>
      <c r="N246" s="112">
        <f>N248</f>
        <v>13500</v>
      </c>
      <c r="O246" s="113"/>
      <c r="P246" s="44"/>
    </row>
    <row r="247" spans="1:16" ht="17.25" customHeight="1" x14ac:dyDescent="0.25">
      <c r="A247" s="70"/>
      <c r="B247" s="98" t="s">
        <v>111</v>
      </c>
      <c r="C247" s="99"/>
      <c r="D247" s="100" t="s">
        <v>24</v>
      </c>
      <c r="E247" s="100"/>
      <c r="F247" s="101">
        <v>9875.33</v>
      </c>
      <c r="G247" s="102"/>
      <c r="H247" s="106">
        <v>13000</v>
      </c>
      <c r="I247" s="106"/>
      <c r="J247" s="101">
        <v>13500</v>
      </c>
      <c r="K247" s="102"/>
      <c r="L247" s="106"/>
      <c r="M247" s="106"/>
      <c r="N247" s="101"/>
      <c r="O247" s="102"/>
      <c r="P247" s="71"/>
    </row>
    <row r="248" spans="1:16" ht="29.25" customHeight="1" x14ac:dyDescent="0.25">
      <c r="A248" s="46"/>
      <c r="B248" s="141">
        <v>4</v>
      </c>
      <c r="C248" s="142"/>
      <c r="D248" s="143" t="s">
        <v>45</v>
      </c>
      <c r="E248" s="143"/>
      <c r="F248" s="144">
        <f>F249</f>
        <v>9875.33</v>
      </c>
      <c r="G248" s="145"/>
      <c r="H248" s="144">
        <f>H249</f>
        <v>13000</v>
      </c>
      <c r="I248" s="145"/>
      <c r="J248" s="144">
        <f>J249</f>
        <v>13500</v>
      </c>
      <c r="K248" s="145"/>
      <c r="L248" s="144">
        <f>L249</f>
        <v>13500</v>
      </c>
      <c r="M248" s="145"/>
      <c r="N248" s="144">
        <f>N249</f>
        <v>13500</v>
      </c>
      <c r="O248" s="145"/>
      <c r="P248" s="44"/>
    </row>
    <row r="249" spans="1:16" ht="27.75" customHeight="1" x14ac:dyDescent="0.25">
      <c r="A249" s="45"/>
      <c r="B249" s="92">
        <v>42</v>
      </c>
      <c r="C249" s="93"/>
      <c r="D249" s="131" t="s">
        <v>51</v>
      </c>
      <c r="E249" s="131"/>
      <c r="F249" s="96">
        <v>9875.33</v>
      </c>
      <c r="G249" s="97"/>
      <c r="H249" s="107">
        <v>13000</v>
      </c>
      <c r="I249" s="107"/>
      <c r="J249" s="96">
        <v>13500</v>
      </c>
      <c r="K249" s="97"/>
      <c r="L249" s="107">
        <v>13500</v>
      </c>
      <c r="M249" s="107"/>
      <c r="N249" s="96">
        <v>13500</v>
      </c>
      <c r="O249" s="97"/>
      <c r="P249" s="44" t="s">
        <v>352</v>
      </c>
    </row>
    <row r="250" spans="1:16" ht="28.5" customHeight="1" x14ac:dyDescent="0.25">
      <c r="A250" s="43"/>
      <c r="B250" s="171" t="s">
        <v>128</v>
      </c>
      <c r="C250" s="172"/>
      <c r="D250" s="173" t="s">
        <v>335</v>
      </c>
      <c r="E250" s="173"/>
      <c r="F250" s="112">
        <f>F253+F255</f>
        <v>25515.809999999998</v>
      </c>
      <c r="G250" s="113"/>
      <c r="H250" s="112">
        <f>H253+H255</f>
        <v>50000</v>
      </c>
      <c r="I250" s="113"/>
      <c r="J250" s="112">
        <f>J253+J255</f>
        <v>322000</v>
      </c>
      <c r="K250" s="113"/>
      <c r="L250" s="112">
        <f>L253+L255</f>
        <v>110000</v>
      </c>
      <c r="M250" s="113"/>
      <c r="N250" s="112">
        <f>N253+N255</f>
        <v>110000</v>
      </c>
      <c r="O250" s="113"/>
      <c r="P250" s="44"/>
    </row>
    <row r="251" spans="1:16" ht="16.5" customHeight="1" x14ac:dyDescent="0.25">
      <c r="A251" s="70"/>
      <c r="B251" s="98" t="s">
        <v>113</v>
      </c>
      <c r="C251" s="99"/>
      <c r="D251" s="100" t="s">
        <v>29</v>
      </c>
      <c r="E251" s="100"/>
      <c r="F251" s="101">
        <v>25515.81</v>
      </c>
      <c r="G251" s="102"/>
      <c r="H251" s="106">
        <v>50000</v>
      </c>
      <c r="I251" s="106"/>
      <c r="J251" s="101">
        <v>112000</v>
      </c>
      <c r="K251" s="102"/>
      <c r="L251" s="106"/>
      <c r="M251" s="106"/>
      <c r="N251" s="101"/>
      <c r="O251" s="102"/>
      <c r="P251" s="71"/>
    </row>
    <row r="252" spans="1:16" ht="16.5" customHeight="1" x14ac:dyDescent="0.25">
      <c r="A252" s="70"/>
      <c r="B252" s="98" t="s">
        <v>112</v>
      </c>
      <c r="C252" s="99"/>
      <c r="D252" s="98" t="s">
        <v>26</v>
      </c>
      <c r="E252" s="99"/>
      <c r="F252" s="57"/>
      <c r="G252" s="58"/>
      <c r="H252" s="59"/>
      <c r="I252" s="59"/>
      <c r="J252" s="101">
        <v>100000</v>
      </c>
      <c r="K252" s="102"/>
      <c r="L252" s="59"/>
      <c r="M252" s="59"/>
      <c r="N252" s="57"/>
      <c r="O252" s="58"/>
      <c r="P252" s="71"/>
    </row>
    <row r="253" spans="1:16" ht="18.75" customHeight="1" x14ac:dyDescent="0.25">
      <c r="A253" s="46"/>
      <c r="B253" s="141">
        <v>3</v>
      </c>
      <c r="C253" s="142"/>
      <c r="D253" s="143" t="s">
        <v>38</v>
      </c>
      <c r="E253" s="143"/>
      <c r="F253" s="144">
        <f>F254</f>
        <v>19827.3</v>
      </c>
      <c r="G253" s="145"/>
      <c r="H253" s="144">
        <f>H254</f>
        <v>30000</v>
      </c>
      <c r="I253" s="145"/>
      <c r="J253" s="144">
        <f>J254</f>
        <v>112000</v>
      </c>
      <c r="K253" s="145"/>
      <c r="L253" s="144">
        <f>L254</f>
        <v>50000</v>
      </c>
      <c r="M253" s="145"/>
      <c r="N253" s="144">
        <f>N254</f>
        <v>50000</v>
      </c>
      <c r="O253" s="145"/>
      <c r="P253" s="52"/>
    </row>
    <row r="254" spans="1:16" ht="15" customHeight="1" x14ac:dyDescent="0.25">
      <c r="A254" s="45"/>
      <c r="B254" s="92">
        <v>32</v>
      </c>
      <c r="C254" s="93"/>
      <c r="D254" s="131" t="s">
        <v>40</v>
      </c>
      <c r="E254" s="131"/>
      <c r="F254" s="96">
        <v>19827.3</v>
      </c>
      <c r="G254" s="97"/>
      <c r="H254" s="107">
        <v>30000</v>
      </c>
      <c r="I254" s="107"/>
      <c r="J254" s="96">
        <v>112000</v>
      </c>
      <c r="K254" s="97"/>
      <c r="L254" s="107">
        <v>50000</v>
      </c>
      <c r="M254" s="107"/>
      <c r="N254" s="96">
        <v>50000</v>
      </c>
      <c r="O254" s="97"/>
      <c r="P254" s="44" t="s">
        <v>353</v>
      </c>
    </row>
    <row r="255" spans="1:16" ht="31.5" customHeight="1" x14ac:dyDescent="0.25">
      <c r="A255" s="46"/>
      <c r="B255" s="141">
        <v>4</v>
      </c>
      <c r="C255" s="142"/>
      <c r="D255" s="143" t="s">
        <v>45</v>
      </c>
      <c r="E255" s="143"/>
      <c r="F255" s="144">
        <f>F256+F257</f>
        <v>5688.51</v>
      </c>
      <c r="G255" s="145"/>
      <c r="H255" s="144">
        <f>H257+H256</f>
        <v>20000</v>
      </c>
      <c r="I255" s="145"/>
      <c r="J255" s="144">
        <f>J257+J256</f>
        <v>210000</v>
      </c>
      <c r="K255" s="145"/>
      <c r="L255" s="144">
        <f>L257+L256</f>
        <v>60000</v>
      </c>
      <c r="M255" s="145"/>
      <c r="N255" s="144">
        <f>N257+N256</f>
        <v>60000</v>
      </c>
      <c r="O255" s="145"/>
      <c r="P255" s="44"/>
    </row>
    <row r="256" spans="1:16" ht="30.75" customHeight="1" x14ac:dyDescent="0.25">
      <c r="A256" s="45"/>
      <c r="B256" s="92">
        <v>42</v>
      </c>
      <c r="C256" s="93"/>
      <c r="D256" s="131" t="s">
        <v>51</v>
      </c>
      <c r="E256" s="131"/>
      <c r="F256" s="96">
        <v>5688.51</v>
      </c>
      <c r="G256" s="97"/>
      <c r="H256" s="107">
        <v>10000</v>
      </c>
      <c r="I256" s="107"/>
      <c r="J256" s="96">
        <v>10000</v>
      </c>
      <c r="K256" s="97"/>
      <c r="L256" s="107">
        <v>10000</v>
      </c>
      <c r="M256" s="107"/>
      <c r="N256" s="96">
        <v>10000</v>
      </c>
      <c r="O256" s="97"/>
      <c r="P256" s="44" t="s">
        <v>353</v>
      </c>
    </row>
    <row r="257" spans="1:16" ht="27.75" customHeight="1" x14ac:dyDescent="0.25">
      <c r="A257" s="45"/>
      <c r="B257" s="92">
        <v>45</v>
      </c>
      <c r="C257" s="93"/>
      <c r="D257" s="131" t="s">
        <v>131</v>
      </c>
      <c r="E257" s="131"/>
      <c r="F257" s="96">
        <v>0</v>
      </c>
      <c r="G257" s="97"/>
      <c r="H257" s="107">
        <v>10000</v>
      </c>
      <c r="I257" s="107"/>
      <c r="J257" s="96">
        <v>200000</v>
      </c>
      <c r="K257" s="97"/>
      <c r="L257" s="107">
        <v>50000</v>
      </c>
      <c r="M257" s="107"/>
      <c r="N257" s="96">
        <v>50000</v>
      </c>
      <c r="O257" s="97"/>
      <c r="P257" s="44" t="s">
        <v>353</v>
      </c>
    </row>
    <row r="258" spans="1:16" x14ac:dyDescent="0.25">
      <c r="A258" s="49"/>
      <c r="B258" s="154" t="s">
        <v>132</v>
      </c>
      <c r="C258" s="155"/>
      <c r="D258" s="166" t="s">
        <v>133</v>
      </c>
      <c r="E258" s="166"/>
      <c r="F258" s="159">
        <f>F259</f>
        <v>4668.79</v>
      </c>
      <c r="G258" s="160"/>
      <c r="H258" s="159">
        <f>H259</f>
        <v>4000</v>
      </c>
      <c r="I258" s="160"/>
      <c r="J258" s="159">
        <f>J259</f>
        <v>6000</v>
      </c>
      <c r="K258" s="160"/>
      <c r="L258" s="159">
        <f>L259</f>
        <v>6000</v>
      </c>
      <c r="M258" s="160"/>
      <c r="N258" s="159">
        <f>N259</f>
        <v>6000</v>
      </c>
      <c r="O258" s="160"/>
      <c r="P258" s="42"/>
    </row>
    <row r="259" spans="1:16" ht="30" customHeight="1" x14ac:dyDescent="0.25">
      <c r="A259" s="43"/>
      <c r="B259" s="171" t="s">
        <v>134</v>
      </c>
      <c r="C259" s="172"/>
      <c r="D259" s="173" t="s">
        <v>135</v>
      </c>
      <c r="E259" s="173"/>
      <c r="F259" s="112">
        <f>F261</f>
        <v>4668.79</v>
      </c>
      <c r="G259" s="113"/>
      <c r="H259" s="112">
        <f>H261</f>
        <v>4000</v>
      </c>
      <c r="I259" s="113"/>
      <c r="J259" s="112">
        <f>J261</f>
        <v>6000</v>
      </c>
      <c r="K259" s="113"/>
      <c r="L259" s="112">
        <f>L261</f>
        <v>6000</v>
      </c>
      <c r="M259" s="113"/>
      <c r="N259" s="112">
        <f>N261</f>
        <v>6000</v>
      </c>
      <c r="O259" s="113"/>
      <c r="P259" s="44"/>
    </row>
    <row r="260" spans="1:16" x14ac:dyDescent="0.25">
      <c r="A260" s="70"/>
      <c r="B260" s="98" t="s">
        <v>111</v>
      </c>
      <c r="C260" s="99"/>
      <c r="D260" s="100" t="s">
        <v>24</v>
      </c>
      <c r="E260" s="100"/>
      <c r="F260" s="101">
        <v>4668.79</v>
      </c>
      <c r="G260" s="102"/>
      <c r="H260" s="106">
        <v>4000</v>
      </c>
      <c r="I260" s="106"/>
      <c r="J260" s="101">
        <v>6000</v>
      </c>
      <c r="K260" s="102"/>
      <c r="L260" s="106"/>
      <c r="M260" s="106"/>
      <c r="N260" s="101"/>
      <c r="O260" s="102"/>
      <c r="P260" s="71"/>
    </row>
    <row r="261" spans="1:16" ht="18.75" customHeight="1" x14ac:dyDescent="0.25">
      <c r="A261" s="46"/>
      <c r="B261" s="141">
        <v>3</v>
      </c>
      <c r="C261" s="142"/>
      <c r="D261" s="143" t="s">
        <v>38</v>
      </c>
      <c r="E261" s="143"/>
      <c r="F261" s="144">
        <f>F262</f>
        <v>4668.79</v>
      </c>
      <c r="G261" s="145"/>
      <c r="H261" s="144">
        <f>H262</f>
        <v>4000</v>
      </c>
      <c r="I261" s="145"/>
      <c r="J261" s="144">
        <f>J262</f>
        <v>6000</v>
      </c>
      <c r="K261" s="145"/>
      <c r="L261" s="144">
        <f>L262</f>
        <v>6000</v>
      </c>
      <c r="M261" s="145"/>
      <c r="N261" s="144">
        <f>N262</f>
        <v>6000</v>
      </c>
      <c r="O261" s="145"/>
      <c r="P261" s="44"/>
    </row>
    <row r="262" spans="1:16" x14ac:dyDescent="0.25">
      <c r="A262" s="45"/>
      <c r="B262" s="92">
        <v>38</v>
      </c>
      <c r="C262" s="93"/>
      <c r="D262" s="131" t="s">
        <v>44</v>
      </c>
      <c r="E262" s="131"/>
      <c r="F262" s="96">
        <v>4668.79</v>
      </c>
      <c r="G262" s="97"/>
      <c r="H262" s="107">
        <v>4000</v>
      </c>
      <c r="I262" s="107"/>
      <c r="J262" s="96">
        <v>6000</v>
      </c>
      <c r="K262" s="97"/>
      <c r="L262" s="107">
        <v>6000</v>
      </c>
      <c r="M262" s="107"/>
      <c r="N262" s="96">
        <v>6000</v>
      </c>
      <c r="O262" s="97"/>
      <c r="P262" s="44" t="s">
        <v>353</v>
      </c>
    </row>
    <row r="263" spans="1:16" x14ac:dyDescent="0.25">
      <c r="A263" s="50"/>
      <c r="B263" s="149" t="s">
        <v>136</v>
      </c>
      <c r="C263" s="150"/>
      <c r="D263" s="151" t="s">
        <v>137</v>
      </c>
      <c r="E263" s="151"/>
      <c r="F263" s="152">
        <f>F264+F275+F295+F317+F331+F342+F363+F374</f>
        <v>836531.88</v>
      </c>
      <c r="G263" s="153"/>
      <c r="H263" s="152">
        <f>H264+H275+H295+H317+H331+H342+H363+H374</f>
        <v>2277300</v>
      </c>
      <c r="I263" s="153"/>
      <c r="J263" s="152">
        <f>J264+J275+J295+J317+J331+J342+J363+J374</f>
        <v>2542300</v>
      </c>
      <c r="K263" s="153"/>
      <c r="L263" s="152">
        <f>L264+L275+L295+L317+L331+L342+L363+L374</f>
        <v>1258800</v>
      </c>
      <c r="M263" s="153"/>
      <c r="N263" s="152">
        <f>N264+N275+N295+N317+N331+N342+N363+N374</f>
        <v>1158300</v>
      </c>
      <c r="O263" s="153"/>
      <c r="P263" s="40"/>
    </row>
    <row r="264" spans="1:16" x14ac:dyDescent="0.25">
      <c r="A264" s="51"/>
      <c r="B264" s="313" t="s">
        <v>138</v>
      </c>
      <c r="C264" s="314"/>
      <c r="D264" s="315" t="s">
        <v>139</v>
      </c>
      <c r="E264" s="315"/>
      <c r="F264" s="316">
        <f>F265+F269</f>
        <v>60986.46</v>
      </c>
      <c r="G264" s="317"/>
      <c r="H264" s="318">
        <f>H265+H269</f>
        <v>102000</v>
      </c>
      <c r="I264" s="318"/>
      <c r="J264" s="319">
        <f>J265+J269</f>
        <v>97000</v>
      </c>
      <c r="K264" s="320"/>
      <c r="L264" s="318">
        <f>L265+L269</f>
        <v>97000</v>
      </c>
      <c r="M264" s="318"/>
      <c r="N264" s="319">
        <f>N265+N269</f>
        <v>97000</v>
      </c>
      <c r="O264" s="320"/>
      <c r="P264" s="42"/>
    </row>
    <row r="265" spans="1:16" ht="31.5" customHeight="1" x14ac:dyDescent="0.25">
      <c r="A265" s="47"/>
      <c r="B265" s="88" t="s">
        <v>140</v>
      </c>
      <c r="C265" s="89"/>
      <c r="D265" s="178" t="s">
        <v>141</v>
      </c>
      <c r="E265" s="178"/>
      <c r="F265" s="90">
        <f>F267</f>
        <v>56942.71</v>
      </c>
      <c r="G265" s="91"/>
      <c r="H265" s="321">
        <f>H267</f>
        <v>87000</v>
      </c>
      <c r="I265" s="321"/>
      <c r="J265" s="90">
        <f>J267</f>
        <v>82000</v>
      </c>
      <c r="K265" s="91"/>
      <c r="L265" s="321">
        <f>L267</f>
        <v>82000</v>
      </c>
      <c r="M265" s="321"/>
      <c r="N265" s="90">
        <f>N267</f>
        <v>82000</v>
      </c>
      <c r="O265" s="91"/>
      <c r="P265" s="44"/>
    </row>
    <row r="266" spans="1:16" ht="15.75" customHeight="1" x14ac:dyDescent="0.25">
      <c r="A266" s="72"/>
      <c r="B266" s="125" t="s">
        <v>113</v>
      </c>
      <c r="C266" s="126"/>
      <c r="D266" s="127" t="s">
        <v>29</v>
      </c>
      <c r="E266" s="127"/>
      <c r="F266" s="128">
        <v>56942.71</v>
      </c>
      <c r="G266" s="129"/>
      <c r="H266" s="130">
        <v>87000</v>
      </c>
      <c r="I266" s="130"/>
      <c r="J266" s="128">
        <v>82000</v>
      </c>
      <c r="K266" s="129"/>
      <c r="L266" s="130"/>
      <c r="M266" s="130"/>
      <c r="N266" s="128"/>
      <c r="O266" s="129"/>
      <c r="P266" s="71"/>
    </row>
    <row r="267" spans="1:16" x14ac:dyDescent="0.25">
      <c r="A267" s="45"/>
      <c r="B267" s="94">
        <v>3</v>
      </c>
      <c r="C267" s="95"/>
      <c r="D267" s="131" t="s">
        <v>38</v>
      </c>
      <c r="E267" s="131"/>
      <c r="F267" s="96">
        <f>F268</f>
        <v>56942.71</v>
      </c>
      <c r="G267" s="97"/>
      <c r="H267" s="107">
        <f>H268</f>
        <v>87000</v>
      </c>
      <c r="I267" s="107"/>
      <c r="J267" s="96">
        <f>J268</f>
        <v>82000</v>
      </c>
      <c r="K267" s="97"/>
      <c r="L267" s="107">
        <f>L268</f>
        <v>82000</v>
      </c>
      <c r="M267" s="107"/>
      <c r="N267" s="96">
        <f>N268</f>
        <v>82000</v>
      </c>
      <c r="O267" s="97"/>
      <c r="P267" s="44"/>
    </row>
    <row r="268" spans="1:16" ht="15" customHeight="1" x14ac:dyDescent="0.25">
      <c r="A268" s="46"/>
      <c r="B268" s="175">
        <v>32</v>
      </c>
      <c r="C268" s="176"/>
      <c r="D268" s="143" t="s">
        <v>40</v>
      </c>
      <c r="E268" s="143"/>
      <c r="F268" s="144">
        <v>56942.71</v>
      </c>
      <c r="G268" s="145"/>
      <c r="H268" s="170">
        <v>87000</v>
      </c>
      <c r="I268" s="170"/>
      <c r="J268" s="144">
        <v>82000</v>
      </c>
      <c r="K268" s="145"/>
      <c r="L268" s="170">
        <v>82000</v>
      </c>
      <c r="M268" s="170"/>
      <c r="N268" s="144">
        <v>82000</v>
      </c>
      <c r="O268" s="145"/>
      <c r="P268" s="44" t="s">
        <v>354</v>
      </c>
    </row>
    <row r="269" spans="1:16" ht="40.5" customHeight="1" x14ac:dyDescent="0.25">
      <c r="A269" s="47"/>
      <c r="B269" s="88" t="s">
        <v>130</v>
      </c>
      <c r="C269" s="89"/>
      <c r="D269" s="178" t="s">
        <v>142</v>
      </c>
      <c r="E269" s="178"/>
      <c r="F269" s="90">
        <f>F271+F273</f>
        <v>4043.75</v>
      </c>
      <c r="G269" s="91"/>
      <c r="H269" s="321">
        <f>H271+H273</f>
        <v>15000</v>
      </c>
      <c r="I269" s="321"/>
      <c r="J269" s="90">
        <f>J271+J273</f>
        <v>15000</v>
      </c>
      <c r="K269" s="91"/>
      <c r="L269" s="321">
        <f>L271+L273</f>
        <v>15000</v>
      </c>
      <c r="M269" s="321"/>
      <c r="N269" s="90">
        <f>N271+N273</f>
        <v>15000</v>
      </c>
      <c r="O269" s="91"/>
      <c r="P269" s="44"/>
    </row>
    <row r="270" spans="1:16" ht="26.25" customHeight="1" x14ac:dyDescent="0.25">
      <c r="A270" s="72"/>
      <c r="B270" s="125" t="s">
        <v>113</v>
      </c>
      <c r="C270" s="126"/>
      <c r="D270" s="127" t="s">
        <v>29</v>
      </c>
      <c r="E270" s="127"/>
      <c r="F270" s="128">
        <v>4043.75</v>
      </c>
      <c r="G270" s="129"/>
      <c r="H270" s="130">
        <v>15000</v>
      </c>
      <c r="I270" s="130"/>
      <c r="J270" s="128">
        <v>15000</v>
      </c>
      <c r="K270" s="129"/>
      <c r="L270" s="130"/>
      <c r="M270" s="130"/>
      <c r="N270" s="128"/>
      <c r="O270" s="129"/>
      <c r="P270" s="71"/>
    </row>
    <row r="271" spans="1:16" ht="15" customHeight="1" x14ac:dyDescent="0.25">
      <c r="A271" s="45"/>
      <c r="B271" s="94">
        <v>3</v>
      </c>
      <c r="C271" s="95"/>
      <c r="D271" s="131" t="s">
        <v>38</v>
      </c>
      <c r="E271" s="131"/>
      <c r="F271" s="96">
        <f>F272</f>
        <v>0</v>
      </c>
      <c r="G271" s="97"/>
      <c r="H271" s="107">
        <f>H272</f>
        <v>0</v>
      </c>
      <c r="I271" s="107"/>
      <c r="J271" s="96">
        <f>J272</f>
        <v>0</v>
      </c>
      <c r="K271" s="97"/>
      <c r="L271" s="107">
        <f>L272</f>
        <v>0</v>
      </c>
      <c r="M271" s="107"/>
      <c r="N271" s="96">
        <f>N272</f>
        <v>0</v>
      </c>
      <c r="O271" s="97"/>
      <c r="P271" s="44"/>
    </row>
    <row r="272" spans="1:16" ht="21.75" customHeight="1" x14ac:dyDescent="0.25">
      <c r="A272" s="46"/>
      <c r="B272" s="175">
        <v>32</v>
      </c>
      <c r="C272" s="176"/>
      <c r="D272" s="143" t="s">
        <v>40</v>
      </c>
      <c r="E272" s="143"/>
      <c r="F272" s="144">
        <v>0</v>
      </c>
      <c r="G272" s="145"/>
      <c r="H272" s="170">
        <v>0</v>
      </c>
      <c r="I272" s="170"/>
      <c r="J272" s="144">
        <v>0</v>
      </c>
      <c r="K272" s="145"/>
      <c r="L272" s="170">
        <v>0</v>
      </c>
      <c r="M272" s="170"/>
      <c r="N272" s="144">
        <v>0</v>
      </c>
      <c r="O272" s="145"/>
      <c r="P272" s="44" t="s">
        <v>354</v>
      </c>
    </row>
    <row r="273" spans="1:16" ht="30" customHeight="1" x14ac:dyDescent="0.25">
      <c r="A273" s="45"/>
      <c r="B273" s="94">
        <v>4</v>
      </c>
      <c r="C273" s="95"/>
      <c r="D273" s="131" t="s">
        <v>45</v>
      </c>
      <c r="E273" s="131"/>
      <c r="F273" s="96">
        <f>F274</f>
        <v>4043.75</v>
      </c>
      <c r="G273" s="97"/>
      <c r="H273" s="107">
        <f>H274</f>
        <v>15000</v>
      </c>
      <c r="I273" s="107"/>
      <c r="J273" s="96">
        <f>J274</f>
        <v>15000</v>
      </c>
      <c r="K273" s="97"/>
      <c r="L273" s="107">
        <f>L274</f>
        <v>15000</v>
      </c>
      <c r="M273" s="107"/>
      <c r="N273" s="96">
        <f>N274</f>
        <v>15000</v>
      </c>
      <c r="O273" s="97"/>
      <c r="P273" s="44"/>
    </row>
    <row r="274" spans="1:16" ht="30" customHeight="1" x14ac:dyDescent="0.25">
      <c r="A274" s="46"/>
      <c r="B274" s="175">
        <v>42</v>
      </c>
      <c r="C274" s="176"/>
      <c r="D274" s="143" t="s">
        <v>51</v>
      </c>
      <c r="E274" s="143"/>
      <c r="F274" s="144">
        <v>4043.75</v>
      </c>
      <c r="G274" s="145"/>
      <c r="H274" s="170">
        <v>15000</v>
      </c>
      <c r="I274" s="170"/>
      <c r="J274" s="144">
        <v>15000</v>
      </c>
      <c r="K274" s="145"/>
      <c r="L274" s="170">
        <v>15000</v>
      </c>
      <c r="M274" s="170"/>
      <c r="N274" s="144">
        <v>15000</v>
      </c>
      <c r="O274" s="145"/>
      <c r="P274" s="44" t="s">
        <v>354</v>
      </c>
    </row>
    <row r="275" spans="1:16" ht="15.75" customHeight="1" x14ac:dyDescent="0.25">
      <c r="A275" s="49"/>
      <c r="B275" s="154" t="s">
        <v>143</v>
      </c>
      <c r="C275" s="155"/>
      <c r="D275" s="166" t="s">
        <v>144</v>
      </c>
      <c r="E275" s="166"/>
      <c r="F275" s="159">
        <f>F276+F284</f>
        <v>222169.84</v>
      </c>
      <c r="G275" s="160"/>
      <c r="H275" s="322">
        <f>H276+H284</f>
        <v>600000</v>
      </c>
      <c r="I275" s="322"/>
      <c r="J275" s="159">
        <f>J276+J284</f>
        <v>503000</v>
      </c>
      <c r="K275" s="160"/>
      <c r="L275" s="322">
        <f>L276+L284</f>
        <v>500000</v>
      </c>
      <c r="M275" s="322"/>
      <c r="N275" s="159">
        <f>N276+N284</f>
        <v>500000</v>
      </c>
      <c r="O275" s="160"/>
      <c r="P275" s="42"/>
    </row>
    <row r="276" spans="1:16" ht="37.5" customHeight="1" x14ac:dyDescent="0.25">
      <c r="A276" s="43"/>
      <c r="B276" s="171" t="s">
        <v>145</v>
      </c>
      <c r="C276" s="172"/>
      <c r="D276" s="173" t="s">
        <v>347</v>
      </c>
      <c r="E276" s="173"/>
      <c r="F276" s="112">
        <f>F282</f>
        <v>105563.46</v>
      </c>
      <c r="G276" s="113"/>
      <c r="H276" s="174">
        <f>H282</f>
        <v>200000</v>
      </c>
      <c r="I276" s="174"/>
      <c r="J276" s="112">
        <f>J282</f>
        <v>203000</v>
      </c>
      <c r="K276" s="113"/>
      <c r="L276" s="174">
        <f>L282</f>
        <v>200000</v>
      </c>
      <c r="M276" s="174"/>
      <c r="N276" s="112">
        <f>N282</f>
        <v>200000</v>
      </c>
      <c r="O276" s="113"/>
      <c r="P276" s="44"/>
    </row>
    <row r="277" spans="1:16" x14ac:dyDescent="0.25">
      <c r="A277" s="70"/>
      <c r="B277" s="98" t="s">
        <v>111</v>
      </c>
      <c r="C277" s="99"/>
      <c r="D277" s="100" t="s">
        <v>24</v>
      </c>
      <c r="E277" s="100"/>
      <c r="F277" s="101">
        <v>0</v>
      </c>
      <c r="G277" s="102"/>
      <c r="H277" s="106">
        <v>0</v>
      </c>
      <c r="I277" s="106"/>
      <c r="J277" s="101">
        <v>0</v>
      </c>
      <c r="K277" s="102"/>
      <c r="L277" s="106"/>
      <c r="M277" s="106"/>
      <c r="N277" s="101"/>
      <c r="O277" s="102"/>
      <c r="P277" s="71"/>
    </row>
    <row r="278" spans="1:16" x14ac:dyDescent="0.25">
      <c r="A278" s="72"/>
      <c r="B278" s="125" t="s">
        <v>113</v>
      </c>
      <c r="C278" s="126"/>
      <c r="D278" s="127" t="s">
        <v>29</v>
      </c>
      <c r="E278" s="127"/>
      <c r="F278" s="128">
        <v>31313.46</v>
      </c>
      <c r="G278" s="129"/>
      <c r="H278" s="130">
        <v>100000</v>
      </c>
      <c r="I278" s="130"/>
      <c r="J278" s="128">
        <v>53000</v>
      </c>
      <c r="K278" s="129"/>
      <c r="L278" s="130"/>
      <c r="M278" s="130"/>
      <c r="N278" s="128"/>
      <c r="O278" s="129"/>
      <c r="P278" s="71"/>
    </row>
    <row r="279" spans="1:16" ht="17.25" customHeight="1" x14ac:dyDescent="0.25">
      <c r="A279" s="70"/>
      <c r="B279" s="98" t="s">
        <v>112</v>
      </c>
      <c r="C279" s="99"/>
      <c r="D279" s="100" t="s">
        <v>26</v>
      </c>
      <c r="E279" s="100"/>
      <c r="F279" s="101">
        <v>74250</v>
      </c>
      <c r="G279" s="102"/>
      <c r="H279" s="106">
        <v>100000</v>
      </c>
      <c r="I279" s="106"/>
      <c r="J279" s="101">
        <v>150000</v>
      </c>
      <c r="K279" s="102"/>
      <c r="L279" s="106"/>
      <c r="M279" s="106"/>
      <c r="N279" s="101"/>
      <c r="O279" s="102"/>
      <c r="P279" s="71"/>
    </row>
    <row r="280" spans="1:16" ht="21.75" customHeight="1" x14ac:dyDescent="0.25">
      <c r="A280" s="70"/>
      <c r="B280" s="98" t="s">
        <v>146</v>
      </c>
      <c r="C280" s="99"/>
      <c r="D280" s="111" t="s">
        <v>27</v>
      </c>
      <c r="E280" s="111"/>
      <c r="F280" s="101">
        <v>0</v>
      </c>
      <c r="G280" s="102"/>
      <c r="H280" s="106">
        <v>0</v>
      </c>
      <c r="I280" s="106"/>
      <c r="J280" s="101">
        <v>0</v>
      </c>
      <c r="K280" s="102"/>
      <c r="L280" s="106"/>
      <c r="M280" s="106"/>
      <c r="N280" s="101"/>
      <c r="O280" s="102"/>
      <c r="P280" s="71"/>
    </row>
    <row r="281" spans="1:16" x14ac:dyDescent="0.25">
      <c r="A281" s="72"/>
      <c r="B281" s="137" t="s">
        <v>336</v>
      </c>
      <c r="C281" s="138"/>
      <c r="D281" s="139" t="s">
        <v>337</v>
      </c>
      <c r="E281" s="140"/>
      <c r="F281" s="121">
        <v>0</v>
      </c>
      <c r="G281" s="122"/>
      <c r="H281" s="121">
        <v>0</v>
      </c>
      <c r="I281" s="122"/>
      <c r="J281" s="121">
        <v>0</v>
      </c>
      <c r="K281" s="122"/>
      <c r="L281" s="121"/>
      <c r="M281" s="122"/>
      <c r="N281" s="121"/>
      <c r="O281" s="122"/>
      <c r="P281" s="71"/>
    </row>
    <row r="282" spans="1:16" x14ac:dyDescent="0.25">
      <c r="A282" s="45"/>
      <c r="B282" s="94">
        <v>3</v>
      </c>
      <c r="C282" s="95"/>
      <c r="D282" s="131" t="s">
        <v>38</v>
      </c>
      <c r="E282" s="131"/>
      <c r="F282" s="96">
        <f>F283</f>
        <v>105563.46</v>
      </c>
      <c r="G282" s="97"/>
      <c r="H282" s="107">
        <f>H283</f>
        <v>200000</v>
      </c>
      <c r="I282" s="107"/>
      <c r="J282" s="96">
        <f>J283</f>
        <v>203000</v>
      </c>
      <c r="K282" s="97"/>
      <c r="L282" s="107">
        <f>L283</f>
        <v>200000</v>
      </c>
      <c r="M282" s="107"/>
      <c r="N282" s="96">
        <f>N283</f>
        <v>200000</v>
      </c>
      <c r="O282" s="97"/>
      <c r="P282" s="44"/>
    </row>
    <row r="283" spans="1:16" ht="15.75" customHeight="1" x14ac:dyDescent="0.25">
      <c r="A283" s="46"/>
      <c r="B283" s="175">
        <v>32</v>
      </c>
      <c r="C283" s="176"/>
      <c r="D283" s="143" t="s">
        <v>40</v>
      </c>
      <c r="E283" s="143"/>
      <c r="F283" s="144">
        <v>105563.46</v>
      </c>
      <c r="G283" s="145"/>
      <c r="H283" s="170">
        <v>200000</v>
      </c>
      <c r="I283" s="170"/>
      <c r="J283" s="144">
        <v>203000</v>
      </c>
      <c r="K283" s="145"/>
      <c r="L283" s="170">
        <v>200000</v>
      </c>
      <c r="M283" s="170"/>
      <c r="N283" s="144">
        <v>200000</v>
      </c>
      <c r="O283" s="145"/>
      <c r="P283" s="44" t="s">
        <v>355</v>
      </c>
    </row>
    <row r="284" spans="1:16" ht="41.25" customHeight="1" x14ac:dyDescent="0.25">
      <c r="A284" s="47"/>
      <c r="B284" s="88" t="s">
        <v>147</v>
      </c>
      <c r="C284" s="89"/>
      <c r="D284" s="178" t="s">
        <v>348</v>
      </c>
      <c r="E284" s="178"/>
      <c r="F284" s="90">
        <f>F290+F292</f>
        <v>116606.37999999999</v>
      </c>
      <c r="G284" s="91"/>
      <c r="H284" s="321">
        <f>H290+H292</f>
        <v>400000</v>
      </c>
      <c r="I284" s="321"/>
      <c r="J284" s="90">
        <f>J290+J292</f>
        <v>300000</v>
      </c>
      <c r="K284" s="91"/>
      <c r="L284" s="321">
        <f>L290+L292</f>
        <v>300000</v>
      </c>
      <c r="M284" s="321"/>
      <c r="N284" s="321">
        <f>N290+N292</f>
        <v>300000</v>
      </c>
      <c r="O284" s="321"/>
      <c r="P284" s="44"/>
    </row>
    <row r="285" spans="1:16" ht="15.75" customHeight="1" x14ac:dyDescent="0.25">
      <c r="A285" s="72"/>
      <c r="B285" s="125" t="s">
        <v>111</v>
      </c>
      <c r="C285" s="126"/>
      <c r="D285" s="127" t="s">
        <v>24</v>
      </c>
      <c r="E285" s="127"/>
      <c r="F285" s="128">
        <v>0</v>
      </c>
      <c r="G285" s="129"/>
      <c r="H285" s="130">
        <v>0</v>
      </c>
      <c r="I285" s="130"/>
      <c r="J285" s="128">
        <v>0</v>
      </c>
      <c r="K285" s="129"/>
      <c r="L285" s="130"/>
      <c r="M285" s="130"/>
      <c r="N285" s="128"/>
      <c r="O285" s="129"/>
      <c r="P285" s="71"/>
    </row>
    <row r="286" spans="1:16" x14ac:dyDescent="0.25">
      <c r="A286" s="70"/>
      <c r="B286" s="98" t="s">
        <v>113</v>
      </c>
      <c r="C286" s="99"/>
      <c r="D286" s="100" t="s">
        <v>29</v>
      </c>
      <c r="E286" s="100"/>
      <c r="F286" s="101">
        <v>37804.300000000003</v>
      </c>
      <c r="G286" s="102"/>
      <c r="H286" s="106">
        <v>50000</v>
      </c>
      <c r="I286" s="106"/>
      <c r="J286" s="101">
        <v>0</v>
      </c>
      <c r="K286" s="102"/>
      <c r="L286" s="106"/>
      <c r="M286" s="106"/>
      <c r="N286" s="101"/>
      <c r="O286" s="102"/>
      <c r="P286" s="71"/>
    </row>
    <row r="287" spans="1:16" ht="15" customHeight="1" x14ac:dyDescent="0.25">
      <c r="A287" s="72"/>
      <c r="B287" s="125" t="s">
        <v>112</v>
      </c>
      <c r="C287" s="126"/>
      <c r="D287" s="127" t="s">
        <v>26</v>
      </c>
      <c r="E287" s="127"/>
      <c r="F287" s="128">
        <v>54360.29</v>
      </c>
      <c r="G287" s="129"/>
      <c r="H287" s="130">
        <v>350000</v>
      </c>
      <c r="I287" s="130"/>
      <c r="J287" s="128">
        <v>200000</v>
      </c>
      <c r="K287" s="129"/>
      <c r="L287" s="130"/>
      <c r="M287" s="130"/>
      <c r="N287" s="128"/>
      <c r="O287" s="129"/>
      <c r="P287" s="71"/>
    </row>
    <row r="288" spans="1:16" ht="14.25" customHeight="1" x14ac:dyDescent="0.25">
      <c r="A288" s="70"/>
      <c r="B288" s="98" t="s">
        <v>146</v>
      </c>
      <c r="C288" s="99"/>
      <c r="D288" s="111" t="s">
        <v>27</v>
      </c>
      <c r="E288" s="111"/>
      <c r="F288" s="101">
        <v>10057.15</v>
      </c>
      <c r="G288" s="102"/>
      <c r="H288" s="106">
        <v>0</v>
      </c>
      <c r="I288" s="106"/>
      <c r="J288" s="101">
        <v>100000</v>
      </c>
      <c r="K288" s="102"/>
      <c r="L288" s="106"/>
      <c r="M288" s="106"/>
      <c r="N288" s="101"/>
      <c r="O288" s="102"/>
      <c r="P288" s="71"/>
    </row>
    <row r="289" spans="1:18" ht="24" customHeight="1" x14ac:dyDescent="0.25">
      <c r="A289" s="54"/>
      <c r="B289" s="332" t="s">
        <v>152</v>
      </c>
      <c r="C289" s="332"/>
      <c r="D289" s="332" t="s">
        <v>37</v>
      </c>
      <c r="E289" s="332"/>
      <c r="F289" s="333">
        <v>14384.64</v>
      </c>
      <c r="G289" s="333"/>
      <c r="H289" s="333">
        <v>0</v>
      </c>
      <c r="I289" s="333"/>
      <c r="J289" s="333">
        <v>0</v>
      </c>
      <c r="K289" s="333"/>
      <c r="L289" s="333"/>
      <c r="M289" s="333"/>
      <c r="N289" s="333"/>
      <c r="O289" s="333"/>
      <c r="P289" s="71"/>
      <c r="R289" s="2"/>
    </row>
    <row r="290" spans="1:18" ht="18" customHeight="1" x14ac:dyDescent="0.25">
      <c r="A290" s="46"/>
      <c r="B290" s="141">
        <v>3</v>
      </c>
      <c r="C290" s="142"/>
      <c r="D290" s="143" t="s">
        <v>38</v>
      </c>
      <c r="E290" s="143"/>
      <c r="F290" s="144">
        <f>F291</f>
        <v>108463.03999999999</v>
      </c>
      <c r="G290" s="145"/>
      <c r="H290" s="170">
        <f>H291</f>
        <v>100000</v>
      </c>
      <c r="I290" s="170"/>
      <c r="J290" s="144">
        <f>J291</f>
        <v>100000</v>
      </c>
      <c r="K290" s="145"/>
      <c r="L290" s="170">
        <f>L291</f>
        <v>100000</v>
      </c>
      <c r="M290" s="170"/>
      <c r="N290" s="144">
        <f>N291</f>
        <v>100000</v>
      </c>
      <c r="O290" s="145"/>
      <c r="P290" s="52"/>
    </row>
    <row r="291" spans="1:18" ht="15" customHeight="1" x14ac:dyDescent="0.25">
      <c r="A291" s="45"/>
      <c r="B291" s="92">
        <v>32</v>
      </c>
      <c r="C291" s="93"/>
      <c r="D291" s="131" t="s">
        <v>40</v>
      </c>
      <c r="E291" s="131"/>
      <c r="F291" s="96">
        <v>108463.03999999999</v>
      </c>
      <c r="G291" s="97"/>
      <c r="H291" s="107">
        <v>100000</v>
      </c>
      <c r="I291" s="107"/>
      <c r="J291" s="96">
        <v>100000</v>
      </c>
      <c r="K291" s="97"/>
      <c r="L291" s="107">
        <v>100000</v>
      </c>
      <c r="M291" s="107"/>
      <c r="N291" s="96">
        <v>100000</v>
      </c>
      <c r="O291" s="97"/>
      <c r="P291" s="44" t="s">
        <v>355</v>
      </c>
    </row>
    <row r="292" spans="1:18" ht="28.5" customHeight="1" x14ac:dyDescent="0.25">
      <c r="A292" s="46"/>
      <c r="B292" s="141">
        <v>4</v>
      </c>
      <c r="C292" s="142"/>
      <c r="D292" s="143" t="s">
        <v>45</v>
      </c>
      <c r="E292" s="143"/>
      <c r="F292" s="144">
        <f>F293+F294</f>
        <v>8143.34</v>
      </c>
      <c r="G292" s="145"/>
      <c r="H292" s="170">
        <f>SUM(H293:I294)</f>
        <v>300000</v>
      </c>
      <c r="I292" s="170"/>
      <c r="J292" s="144">
        <f>J293+J294</f>
        <v>200000</v>
      </c>
      <c r="K292" s="145"/>
      <c r="L292" s="170">
        <f>L293+L294</f>
        <v>200000</v>
      </c>
      <c r="M292" s="170"/>
      <c r="N292" s="144">
        <f>N293+N294</f>
        <v>200000</v>
      </c>
      <c r="O292" s="145"/>
      <c r="P292" s="44"/>
    </row>
    <row r="293" spans="1:18" ht="29.25" customHeight="1" x14ac:dyDescent="0.25">
      <c r="A293" s="45"/>
      <c r="B293" s="92">
        <v>42</v>
      </c>
      <c r="C293" s="93"/>
      <c r="D293" s="131" t="s">
        <v>51</v>
      </c>
      <c r="E293" s="131"/>
      <c r="F293" s="96">
        <v>8143.34</v>
      </c>
      <c r="G293" s="97"/>
      <c r="H293" s="107">
        <v>200000</v>
      </c>
      <c r="I293" s="107"/>
      <c r="J293" s="96">
        <v>100000</v>
      </c>
      <c r="K293" s="97"/>
      <c r="L293" s="107">
        <v>100000</v>
      </c>
      <c r="M293" s="107"/>
      <c r="N293" s="96">
        <v>100000</v>
      </c>
      <c r="O293" s="97"/>
      <c r="P293" s="44" t="s">
        <v>355</v>
      </c>
    </row>
    <row r="294" spans="1:18" ht="25.5" customHeight="1" x14ac:dyDescent="0.25">
      <c r="A294" s="46"/>
      <c r="B294" s="175">
        <v>45</v>
      </c>
      <c r="C294" s="176"/>
      <c r="D294" s="143" t="s">
        <v>131</v>
      </c>
      <c r="E294" s="143"/>
      <c r="F294" s="144">
        <v>0</v>
      </c>
      <c r="G294" s="145"/>
      <c r="H294" s="170">
        <v>100000</v>
      </c>
      <c r="I294" s="170"/>
      <c r="J294" s="144">
        <v>100000</v>
      </c>
      <c r="K294" s="145"/>
      <c r="L294" s="170">
        <v>100000</v>
      </c>
      <c r="M294" s="170"/>
      <c r="N294" s="144">
        <v>100000</v>
      </c>
      <c r="O294" s="145"/>
      <c r="P294" s="44" t="s">
        <v>355</v>
      </c>
    </row>
    <row r="295" spans="1:18" ht="15" customHeight="1" x14ac:dyDescent="0.25">
      <c r="A295" s="49"/>
      <c r="B295" s="154" t="s">
        <v>148</v>
      </c>
      <c r="C295" s="155"/>
      <c r="D295" s="166" t="s">
        <v>156</v>
      </c>
      <c r="E295" s="166"/>
      <c r="F295" s="159">
        <f>F296+F300+F308</f>
        <v>105087.06999999999</v>
      </c>
      <c r="G295" s="160"/>
      <c r="H295" s="322">
        <f>H296+H300+H308</f>
        <v>137000</v>
      </c>
      <c r="I295" s="322"/>
      <c r="J295" s="159">
        <f>J296+J300+J308</f>
        <v>237500</v>
      </c>
      <c r="K295" s="160"/>
      <c r="L295" s="322">
        <f>L296+L300+L308</f>
        <v>237500</v>
      </c>
      <c r="M295" s="322"/>
      <c r="N295" s="159">
        <f>N296+N300+N308</f>
        <v>237500</v>
      </c>
      <c r="O295" s="160"/>
      <c r="P295" s="42"/>
    </row>
    <row r="296" spans="1:18" ht="33.75" customHeight="1" x14ac:dyDescent="0.25">
      <c r="A296" s="43"/>
      <c r="B296" s="171" t="s">
        <v>149</v>
      </c>
      <c r="C296" s="172"/>
      <c r="D296" s="173" t="s">
        <v>157</v>
      </c>
      <c r="E296" s="173"/>
      <c r="F296" s="112">
        <f>F298</f>
        <v>69461.899999999994</v>
      </c>
      <c r="G296" s="113"/>
      <c r="H296" s="174">
        <f>H298</f>
        <v>70000</v>
      </c>
      <c r="I296" s="174"/>
      <c r="J296" s="112">
        <f>J298</f>
        <v>170000</v>
      </c>
      <c r="K296" s="113"/>
      <c r="L296" s="174">
        <f>L298</f>
        <v>170000</v>
      </c>
      <c r="M296" s="174"/>
      <c r="N296" s="112">
        <f>N298</f>
        <v>170000</v>
      </c>
      <c r="O296" s="113"/>
      <c r="P296" s="44"/>
    </row>
    <row r="297" spans="1:18" ht="17.25" customHeight="1" x14ac:dyDescent="0.25">
      <c r="A297" s="70"/>
      <c r="B297" s="98" t="s">
        <v>113</v>
      </c>
      <c r="C297" s="99"/>
      <c r="D297" s="100" t="s">
        <v>29</v>
      </c>
      <c r="E297" s="100"/>
      <c r="F297" s="101">
        <v>69461.899999999994</v>
      </c>
      <c r="G297" s="102"/>
      <c r="H297" s="106">
        <v>70000</v>
      </c>
      <c r="I297" s="106"/>
      <c r="J297" s="101">
        <v>170000</v>
      </c>
      <c r="K297" s="102"/>
      <c r="L297" s="106"/>
      <c r="M297" s="106"/>
      <c r="N297" s="101"/>
      <c r="O297" s="102"/>
      <c r="P297" s="71"/>
    </row>
    <row r="298" spans="1:18" ht="18" customHeight="1" x14ac:dyDescent="0.25">
      <c r="A298" s="46"/>
      <c r="B298" s="141">
        <v>3</v>
      </c>
      <c r="C298" s="142"/>
      <c r="D298" s="143" t="s">
        <v>38</v>
      </c>
      <c r="E298" s="143"/>
      <c r="F298" s="144">
        <f>F299</f>
        <v>69461.899999999994</v>
      </c>
      <c r="G298" s="145"/>
      <c r="H298" s="170">
        <f>H299</f>
        <v>70000</v>
      </c>
      <c r="I298" s="170"/>
      <c r="J298" s="144">
        <f>J299</f>
        <v>170000</v>
      </c>
      <c r="K298" s="145"/>
      <c r="L298" s="170">
        <f>L299</f>
        <v>170000</v>
      </c>
      <c r="M298" s="170"/>
      <c r="N298" s="144">
        <f>N299</f>
        <v>170000</v>
      </c>
      <c r="O298" s="145"/>
      <c r="P298" s="44"/>
    </row>
    <row r="299" spans="1:18" ht="17.25" customHeight="1" x14ac:dyDescent="0.25">
      <c r="A299" s="45"/>
      <c r="B299" s="92">
        <v>32</v>
      </c>
      <c r="C299" s="93"/>
      <c r="D299" s="131" t="s">
        <v>40</v>
      </c>
      <c r="E299" s="131"/>
      <c r="F299" s="96">
        <v>69461.899999999994</v>
      </c>
      <c r="G299" s="97"/>
      <c r="H299" s="107">
        <v>70000</v>
      </c>
      <c r="I299" s="107"/>
      <c r="J299" s="96">
        <v>170000</v>
      </c>
      <c r="K299" s="97"/>
      <c r="L299" s="107">
        <v>170000</v>
      </c>
      <c r="M299" s="107"/>
      <c r="N299" s="96">
        <v>170000</v>
      </c>
      <c r="O299" s="97"/>
      <c r="P299" s="44" t="s">
        <v>353</v>
      </c>
    </row>
    <row r="300" spans="1:18" ht="42" customHeight="1" x14ac:dyDescent="0.25">
      <c r="A300" s="43"/>
      <c r="B300" s="171" t="s">
        <v>150</v>
      </c>
      <c r="C300" s="172"/>
      <c r="D300" s="173" t="s">
        <v>158</v>
      </c>
      <c r="E300" s="173"/>
      <c r="F300" s="112">
        <f>F303+F305</f>
        <v>0</v>
      </c>
      <c r="G300" s="113"/>
      <c r="H300" s="174">
        <f>H303+H305</f>
        <v>30000</v>
      </c>
      <c r="I300" s="174"/>
      <c r="J300" s="112">
        <f>J303+J305</f>
        <v>50000</v>
      </c>
      <c r="K300" s="113"/>
      <c r="L300" s="174">
        <f>L303+L305</f>
        <v>50000</v>
      </c>
      <c r="M300" s="174"/>
      <c r="N300" s="112">
        <f>N303+N305</f>
        <v>50000</v>
      </c>
      <c r="O300" s="113"/>
      <c r="P300" s="44"/>
    </row>
    <row r="301" spans="1:18" ht="15.75" customHeight="1" x14ac:dyDescent="0.25">
      <c r="A301" s="70"/>
      <c r="B301" s="98" t="s">
        <v>113</v>
      </c>
      <c r="C301" s="99"/>
      <c r="D301" s="100" t="s">
        <v>29</v>
      </c>
      <c r="E301" s="100"/>
      <c r="F301" s="101">
        <v>0</v>
      </c>
      <c r="G301" s="102"/>
      <c r="H301" s="106">
        <v>20000</v>
      </c>
      <c r="I301" s="106"/>
      <c r="J301" s="101">
        <v>30000</v>
      </c>
      <c r="K301" s="102"/>
      <c r="L301" s="106"/>
      <c r="M301" s="106"/>
      <c r="N301" s="101"/>
      <c r="O301" s="102"/>
      <c r="P301" s="71"/>
    </row>
    <row r="302" spans="1:18" ht="27.75" customHeight="1" x14ac:dyDescent="0.25">
      <c r="A302" s="72"/>
      <c r="B302" s="125" t="s">
        <v>152</v>
      </c>
      <c r="C302" s="126"/>
      <c r="D302" s="127" t="s">
        <v>37</v>
      </c>
      <c r="E302" s="127"/>
      <c r="F302" s="128">
        <v>0</v>
      </c>
      <c r="G302" s="129"/>
      <c r="H302" s="130">
        <v>10000</v>
      </c>
      <c r="I302" s="130"/>
      <c r="J302" s="128">
        <v>20000</v>
      </c>
      <c r="K302" s="129"/>
      <c r="L302" s="130"/>
      <c r="M302" s="130"/>
      <c r="N302" s="128"/>
      <c r="O302" s="129"/>
      <c r="P302" s="71"/>
    </row>
    <row r="303" spans="1:18" ht="18.75" customHeight="1" x14ac:dyDescent="0.25">
      <c r="A303" s="45"/>
      <c r="B303" s="94">
        <v>3</v>
      </c>
      <c r="C303" s="95"/>
      <c r="D303" s="131" t="s">
        <v>38</v>
      </c>
      <c r="E303" s="131"/>
      <c r="F303" s="96">
        <f>F304</f>
        <v>0</v>
      </c>
      <c r="G303" s="97"/>
      <c r="H303" s="107">
        <f>H304</f>
        <v>10000</v>
      </c>
      <c r="I303" s="107"/>
      <c r="J303" s="96">
        <f>J304</f>
        <v>10000</v>
      </c>
      <c r="K303" s="97"/>
      <c r="L303" s="107">
        <f>L304</f>
        <v>10000</v>
      </c>
      <c r="M303" s="107"/>
      <c r="N303" s="96">
        <f>N304</f>
        <v>10000</v>
      </c>
      <c r="O303" s="97"/>
      <c r="P303" s="44"/>
    </row>
    <row r="304" spans="1:18" ht="17.25" customHeight="1" x14ac:dyDescent="0.25">
      <c r="A304" s="46"/>
      <c r="B304" s="175">
        <v>32</v>
      </c>
      <c r="C304" s="176"/>
      <c r="D304" s="143" t="s">
        <v>40</v>
      </c>
      <c r="E304" s="143"/>
      <c r="F304" s="144">
        <v>0</v>
      </c>
      <c r="G304" s="145"/>
      <c r="H304" s="170">
        <v>10000</v>
      </c>
      <c r="I304" s="170"/>
      <c r="J304" s="144">
        <v>10000</v>
      </c>
      <c r="K304" s="145"/>
      <c r="L304" s="170">
        <v>10000</v>
      </c>
      <c r="M304" s="170"/>
      <c r="N304" s="144">
        <v>10000</v>
      </c>
      <c r="O304" s="145"/>
      <c r="P304" s="44" t="s">
        <v>355</v>
      </c>
    </row>
    <row r="305" spans="1:16" ht="32.25" customHeight="1" x14ac:dyDescent="0.25">
      <c r="A305" s="45"/>
      <c r="B305" s="94">
        <v>4</v>
      </c>
      <c r="C305" s="95"/>
      <c r="D305" s="131" t="s">
        <v>45</v>
      </c>
      <c r="E305" s="131"/>
      <c r="F305" s="96">
        <f>F306+F307</f>
        <v>0</v>
      </c>
      <c r="G305" s="97"/>
      <c r="H305" s="107">
        <f>H306+H307</f>
        <v>20000</v>
      </c>
      <c r="I305" s="107"/>
      <c r="J305" s="96">
        <f>J306+J307</f>
        <v>40000</v>
      </c>
      <c r="K305" s="97"/>
      <c r="L305" s="107">
        <f>L306+L307</f>
        <v>40000</v>
      </c>
      <c r="M305" s="107"/>
      <c r="N305" s="96">
        <f>N306+N307</f>
        <v>40000</v>
      </c>
      <c r="O305" s="97"/>
      <c r="P305" s="44"/>
    </row>
    <row r="306" spans="1:16" ht="27" customHeight="1" x14ac:dyDescent="0.25">
      <c r="A306" s="46"/>
      <c r="B306" s="175">
        <v>41</v>
      </c>
      <c r="C306" s="176"/>
      <c r="D306" s="143" t="s">
        <v>46</v>
      </c>
      <c r="E306" s="143"/>
      <c r="F306" s="144">
        <v>0</v>
      </c>
      <c r="G306" s="145"/>
      <c r="H306" s="170">
        <v>0</v>
      </c>
      <c r="I306" s="170"/>
      <c r="J306" s="144">
        <v>20000</v>
      </c>
      <c r="K306" s="145"/>
      <c r="L306" s="170">
        <v>20000</v>
      </c>
      <c r="M306" s="170"/>
      <c r="N306" s="144">
        <v>20000</v>
      </c>
      <c r="O306" s="145"/>
      <c r="P306" s="44" t="s">
        <v>355</v>
      </c>
    </row>
    <row r="307" spans="1:16" ht="28.5" customHeight="1" x14ac:dyDescent="0.25">
      <c r="A307" s="45"/>
      <c r="B307" s="92">
        <v>42</v>
      </c>
      <c r="C307" s="93"/>
      <c r="D307" s="131" t="s">
        <v>51</v>
      </c>
      <c r="E307" s="131"/>
      <c r="F307" s="96">
        <v>0</v>
      </c>
      <c r="G307" s="97"/>
      <c r="H307" s="107">
        <v>20000</v>
      </c>
      <c r="I307" s="107"/>
      <c r="J307" s="96">
        <v>20000</v>
      </c>
      <c r="K307" s="97"/>
      <c r="L307" s="107">
        <v>20000</v>
      </c>
      <c r="M307" s="107"/>
      <c r="N307" s="96">
        <v>20000</v>
      </c>
      <c r="O307" s="97"/>
      <c r="P307" s="44" t="s">
        <v>355</v>
      </c>
    </row>
    <row r="308" spans="1:16" ht="33" customHeight="1" x14ac:dyDescent="0.25">
      <c r="A308" s="43"/>
      <c r="B308" s="171" t="s">
        <v>151</v>
      </c>
      <c r="C308" s="172"/>
      <c r="D308" s="173" t="s">
        <v>159</v>
      </c>
      <c r="E308" s="173"/>
      <c r="F308" s="112">
        <f>F312+F314</f>
        <v>35625.17</v>
      </c>
      <c r="G308" s="113"/>
      <c r="H308" s="174">
        <f>H312+H314</f>
        <v>37000</v>
      </c>
      <c r="I308" s="174"/>
      <c r="J308" s="112">
        <f>J312+J314</f>
        <v>17500</v>
      </c>
      <c r="K308" s="113"/>
      <c r="L308" s="174">
        <f>L312+L314</f>
        <v>17500</v>
      </c>
      <c r="M308" s="174"/>
      <c r="N308" s="112">
        <f>N312+N314</f>
        <v>17500</v>
      </c>
      <c r="O308" s="113"/>
      <c r="P308" s="44"/>
    </row>
    <row r="309" spans="1:16" x14ac:dyDescent="0.25">
      <c r="A309" s="70"/>
      <c r="B309" s="98" t="s">
        <v>113</v>
      </c>
      <c r="C309" s="99"/>
      <c r="D309" s="100" t="s">
        <v>29</v>
      </c>
      <c r="E309" s="100"/>
      <c r="F309" s="101">
        <v>35625.17</v>
      </c>
      <c r="G309" s="102"/>
      <c r="H309" s="106">
        <v>10000</v>
      </c>
      <c r="I309" s="106"/>
      <c r="J309" s="101">
        <v>7500</v>
      </c>
      <c r="K309" s="102"/>
      <c r="L309" s="106"/>
      <c r="M309" s="106"/>
      <c r="N309" s="101"/>
      <c r="O309" s="102"/>
      <c r="P309" s="71"/>
    </row>
    <row r="310" spans="1:16" ht="17.25" customHeight="1" x14ac:dyDescent="0.25">
      <c r="A310" s="70"/>
      <c r="B310" s="98" t="s">
        <v>112</v>
      </c>
      <c r="C310" s="99"/>
      <c r="D310" s="100" t="s">
        <v>26</v>
      </c>
      <c r="E310" s="100"/>
      <c r="F310" s="101">
        <v>0</v>
      </c>
      <c r="G310" s="102"/>
      <c r="H310" s="106">
        <v>27000</v>
      </c>
      <c r="I310" s="106"/>
      <c r="J310" s="101">
        <v>10000</v>
      </c>
      <c r="K310" s="102"/>
      <c r="L310" s="106"/>
      <c r="M310" s="106"/>
      <c r="N310" s="101"/>
      <c r="O310" s="102"/>
      <c r="P310" s="71"/>
    </row>
    <row r="311" spans="1:16" ht="17.25" customHeight="1" x14ac:dyDescent="0.25">
      <c r="A311" s="72"/>
      <c r="B311" s="125" t="s">
        <v>153</v>
      </c>
      <c r="C311" s="126"/>
      <c r="D311" s="127" t="s">
        <v>33</v>
      </c>
      <c r="E311" s="127"/>
      <c r="F311" s="128">
        <v>0</v>
      </c>
      <c r="G311" s="129"/>
      <c r="H311" s="130">
        <v>0</v>
      </c>
      <c r="I311" s="130"/>
      <c r="J311" s="128">
        <v>0</v>
      </c>
      <c r="K311" s="129"/>
      <c r="L311" s="130"/>
      <c r="M311" s="130"/>
      <c r="N311" s="128"/>
      <c r="O311" s="129"/>
      <c r="P311" s="71"/>
    </row>
    <row r="312" spans="1:16" ht="19.5" customHeight="1" x14ac:dyDescent="0.25">
      <c r="A312" s="45"/>
      <c r="B312" s="94">
        <v>3</v>
      </c>
      <c r="C312" s="95"/>
      <c r="D312" s="131" t="s">
        <v>38</v>
      </c>
      <c r="E312" s="131"/>
      <c r="F312" s="96">
        <f>F313</f>
        <v>2125.17</v>
      </c>
      <c r="G312" s="97"/>
      <c r="H312" s="107">
        <f>H313</f>
        <v>4000</v>
      </c>
      <c r="I312" s="107"/>
      <c r="J312" s="96">
        <f>J313</f>
        <v>7500</v>
      </c>
      <c r="K312" s="97"/>
      <c r="L312" s="107">
        <f>L313</f>
        <v>7500</v>
      </c>
      <c r="M312" s="107"/>
      <c r="N312" s="96">
        <f>N313</f>
        <v>7500</v>
      </c>
      <c r="O312" s="97"/>
      <c r="P312" s="44"/>
    </row>
    <row r="313" spans="1:16" ht="15" customHeight="1" x14ac:dyDescent="0.25">
      <c r="A313" s="46"/>
      <c r="B313" s="175">
        <v>32</v>
      </c>
      <c r="C313" s="176"/>
      <c r="D313" s="143" t="s">
        <v>40</v>
      </c>
      <c r="E313" s="143"/>
      <c r="F313" s="144">
        <v>2125.17</v>
      </c>
      <c r="G313" s="145"/>
      <c r="H313" s="170">
        <v>4000</v>
      </c>
      <c r="I313" s="170"/>
      <c r="J313" s="144">
        <v>7500</v>
      </c>
      <c r="K313" s="145"/>
      <c r="L313" s="170">
        <v>7500</v>
      </c>
      <c r="M313" s="170"/>
      <c r="N313" s="144">
        <v>7500</v>
      </c>
      <c r="O313" s="145"/>
      <c r="P313" s="44" t="s">
        <v>356</v>
      </c>
    </row>
    <row r="314" spans="1:16" ht="28.5" customHeight="1" x14ac:dyDescent="0.25">
      <c r="A314" s="45"/>
      <c r="B314" s="94">
        <v>4</v>
      </c>
      <c r="C314" s="95"/>
      <c r="D314" s="131" t="s">
        <v>45</v>
      </c>
      <c r="E314" s="131"/>
      <c r="F314" s="96">
        <f>F315+F316</f>
        <v>33500</v>
      </c>
      <c r="G314" s="97"/>
      <c r="H314" s="107">
        <f>H315+H316</f>
        <v>33000</v>
      </c>
      <c r="I314" s="107"/>
      <c r="J314" s="96">
        <f>J315+J316</f>
        <v>10000</v>
      </c>
      <c r="K314" s="97"/>
      <c r="L314" s="107">
        <f>L315+L316</f>
        <v>10000</v>
      </c>
      <c r="M314" s="107"/>
      <c r="N314" s="96">
        <f>N315+N316</f>
        <v>10000</v>
      </c>
      <c r="O314" s="97"/>
      <c r="P314" s="44"/>
    </row>
    <row r="315" spans="1:16" ht="31.5" customHeight="1" x14ac:dyDescent="0.25">
      <c r="A315" s="46"/>
      <c r="B315" s="175">
        <v>42</v>
      </c>
      <c r="C315" s="176"/>
      <c r="D315" s="143" t="s">
        <v>51</v>
      </c>
      <c r="E315" s="143"/>
      <c r="F315" s="144">
        <v>33500</v>
      </c>
      <c r="G315" s="145"/>
      <c r="H315" s="170">
        <v>33000</v>
      </c>
      <c r="I315" s="170"/>
      <c r="J315" s="144">
        <v>10000</v>
      </c>
      <c r="K315" s="145"/>
      <c r="L315" s="170">
        <v>10000</v>
      </c>
      <c r="M315" s="170"/>
      <c r="N315" s="144">
        <v>10000</v>
      </c>
      <c r="O315" s="145"/>
      <c r="P315" s="44" t="s">
        <v>356</v>
      </c>
    </row>
    <row r="316" spans="1:16" ht="29.25" customHeight="1" x14ac:dyDescent="0.25">
      <c r="A316" s="45"/>
      <c r="B316" s="92">
        <v>45</v>
      </c>
      <c r="C316" s="93"/>
      <c r="D316" s="131" t="s">
        <v>131</v>
      </c>
      <c r="E316" s="131"/>
      <c r="F316" s="96">
        <v>0</v>
      </c>
      <c r="G316" s="97"/>
      <c r="H316" s="107">
        <v>0</v>
      </c>
      <c r="I316" s="107"/>
      <c r="J316" s="96">
        <v>0</v>
      </c>
      <c r="K316" s="97"/>
      <c r="L316" s="107">
        <v>0</v>
      </c>
      <c r="M316" s="107"/>
      <c r="N316" s="96">
        <v>0</v>
      </c>
      <c r="O316" s="97"/>
      <c r="P316" s="44" t="s">
        <v>356</v>
      </c>
    </row>
    <row r="317" spans="1:16" ht="16.5" customHeight="1" x14ac:dyDescent="0.25">
      <c r="A317" s="51"/>
      <c r="B317" s="323" t="s">
        <v>154</v>
      </c>
      <c r="C317" s="324"/>
      <c r="D317" s="315" t="s">
        <v>160</v>
      </c>
      <c r="E317" s="315"/>
      <c r="F317" s="319">
        <f>F318+F325</f>
        <v>3094.78</v>
      </c>
      <c r="G317" s="320"/>
      <c r="H317" s="319">
        <f>H318+H325</f>
        <v>47000</v>
      </c>
      <c r="I317" s="320"/>
      <c r="J317" s="319">
        <f>J318+J325</f>
        <v>47000</v>
      </c>
      <c r="K317" s="320"/>
      <c r="L317" s="319">
        <f>L318+L325</f>
        <v>26000</v>
      </c>
      <c r="M317" s="320"/>
      <c r="N317" s="319">
        <f>N318+N325</f>
        <v>26000</v>
      </c>
      <c r="O317" s="320"/>
      <c r="P317" s="42"/>
    </row>
    <row r="318" spans="1:16" ht="28.5" customHeight="1" x14ac:dyDescent="0.25">
      <c r="A318" s="47"/>
      <c r="B318" s="88" t="s">
        <v>155</v>
      </c>
      <c r="C318" s="89"/>
      <c r="D318" s="178" t="s">
        <v>161</v>
      </c>
      <c r="E318" s="178"/>
      <c r="F318" s="90">
        <f>F321+F323</f>
        <v>3094.78</v>
      </c>
      <c r="G318" s="91"/>
      <c r="H318" s="90">
        <f>H321+H323</f>
        <v>21000</v>
      </c>
      <c r="I318" s="91"/>
      <c r="J318" s="90">
        <f>J321+J323</f>
        <v>21000</v>
      </c>
      <c r="K318" s="91"/>
      <c r="L318" s="90">
        <f>L321+L323</f>
        <v>21000</v>
      </c>
      <c r="M318" s="91"/>
      <c r="N318" s="90">
        <f>N321+N323</f>
        <v>21000</v>
      </c>
      <c r="O318" s="91"/>
      <c r="P318" s="44"/>
    </row>
    <row r="319" spans="1:16" ht="15.75" customHeight="1" x14ac:dyDescent="0.25">
      <c r="A319" s="70"/>
      <c r="B319" s="98" t="s">
        <v>113</v>
      </c>
      <c r="C319" s="99"/>
      <c r="D319" s="100" t="s">
        <v>29</v>
      </c>
      <c r="E319" s="100"/>
      <c r="F319" s="101">
        <v>3094.78</v>
      </c>
      <c r="G319" s="102"/>
      <c r="H319" s="106">
        <v>11000</v>
      </c>
      <c r="I319" s="106"/>
      <c r="J319" s="101">
        <v>6000</v>
      </c>
      <c r="K319" s="102"/>
      <c r="L319" s="106"/>
      <c r="M319" s="106"/>
      <c r="N319" s="101"/>
      <c r="O319" s="102"/>
      <c r="P319" s="71"/>
    </row>
    <row r="320" spans="1:16" ht="24.75" customHeight="1" x14ac:dyDescent="0.25">
      <c r="A320" s="72"/>
      <c r="B320" s="125" t="s">
        <v>152</v>
      </c>
      <c r="C320" s="126"/>
      <c r="D320" s="127" t="s">
        <v>37</v>
      </c>
      <c r="E320" s="127"/>
      <c r="F320" s="101">
        <v>0</v>
      </c>
      <c r="G320" s="102"/>
      <c r="H320" s="101">
        <v>10000</v>
      </c>
      <c r="I320" s="102"/>
      <c r="J320" s="101">
        <v>15000</v>
      </c>
      <c r="K320" s="102"/>
      <c r="L320" s="101"/>
      <c r="M320" s="102"/>
      <c r="N320" s="101"/>
      <c r="O320" s="102"/>
      <c r="P320" s="71"/>
    </row>
    <row r="321" spans="1:16" ht="16.5" customHeight="1" x14ac:dyDescent="0.25">
      <c r="A321" s="45"/>
      <c r="B321" s="94">
        <v>3</v>
      </c>
      <c r="C321" s="95"/>
      <c r="D321" s="131" t="s">
        <v>38</v>
      </c>
      <c r="E321" s="131"/>
      <c r="F321" s="96">
        <f>F322</f>
        <v>2457.7800000000002</v>
      </c>
      <c r="G321" s="97"/>
      <c r="H321" s="96">
        <f>H322</f>
        <v>6000</v>
      </c>
      <c r="I321" s="97"/>
      <c r="J321" s="96">
        <f>J322</f>
        <v>6000</v>
      </c>
      <c r="K321" s="97"/>
      <c r="L321" s="96">
        <f>L322</f>
        <v>6000</v>
      </c>
      <c r="M321" s="97"/>
      <c r="N321" s="96">
        <f>N322</f>
        <v>6000</v>
      </c>
      <c r="O321" s="97"/>
      <c r="P321" s="44"/>
    </row>
    <row r="322" spans="1:16" ht="18" customHeight="1" x14ac:dyDescent="0.25">
      <c r="A322" s="46"/>
      <c r="B322" s="175">
        <v>32</v>
      </c>
      <c r="C322" s="176"/>
      <c r="D322" s="143" t="s">
        <v>40</v>
      </c>
      <c r="E322" s="143"/>
      <c r="F322" s="144">
        <v>2457.7800000000002</v>
      </c>
      <c r="G322" s="145"/>
      <c r="H322" s="170">
        <v>6000</v>
      </c>
      <c r="I322" s="170"/>
      <c r="J322" s="144">
        <v>6000</v>
      </c>
      <c r="K322" s="145"/>
      <c r="L322" s="170">
        <v>6000</v>
      </c>
      <c r="M322" s="170"/>
      <c r="N322" s="144">
        <v>6000</v>
      </c>
      <c r="O322" s="145"/>
      <c r="P322" s="44" t="s">
        <v>353</v>
      </c>
    </row>
    <row r="323" spans="1:16" ht="27" customHeight="1" x14ac:dyDescent="0.25">
      <c r="A323" s="45"/>
      <c r="B323" s="94">
        <v>4</v>
      </c>
      <c r="C323" s="95"/>
      <c r="D323" s="131" t="s">
        <v>45</v>
      </c>
      <c r="E323" s="131"/>
      <c r="F323" s="96">
        <f>F324</f>
        <v>637</v>
      </c>
      <c r="G323" s="97"/>
      <c r="H323" s="96">
        <f>H324</f>
        <v>15000</v>
      </c>
      <c r="I323" s="97"/>
      <c r="J323" s="96">
        <f>J324</f>
        <v>15000</v>
      </c>
      <c r="K323" s="97"/>
      <c r="L323" s="96">
        <f>L324</f>
        <v>15000</v>
      </c>
      <c r="M323" s="97"/>
      <c r="N323" s="96">
        <f>N324</f>
        <v>15000</v>
      </c>
      <c r="O323" s="97"/>
      <c r="P323" s="44"/>
    </row>
    <row r="324" spans="1:16" ht="30" customHeight="1" x14ac:dyDescent="0.25">
      <c r="A324" s="46"/>
      <c r="B324" s="175">
        <v>41</v>
      </c>
      <c r="C324" s="176"/>
      <c r="D324" s="143" t="s">
        <v>46</v>
      </c>
      <c r="E324" s="143"/>
      <c r="F324" s="144">
        <v>637</v>
      </c>
      <c r="G324" s="145"/>
      <c r="H324" s="170">
        <v>15000</v>
      </c>
      <c r="I324" s="170"/>
      <c r="J324" s="144">
        <v>15000</v>
      </c>
      <c r="K324" s="145"/>
      <c r="L324" s="170">
        <v>15000</v>
      </c>
      <c r="M324" s="170"/>
      <c r="N324" s="144">
        <v>15000</v>
      </c>
      <c r="O324" s="145"/>
      <c r="P324" s="44" t="s">
        <v>353</v>
      </c>
    </row>
    <row r="325" spans="1:16" ht="44.25" customHeight="1" x14ac:dyDescent="0.25">
      <c r="A325" s="47"/>
      <c r="B325" s="88" t="s">
        <v>162</v>
      </c>
      <c r="C325" s="89"/>
      <c r="D325" s="178" t="s">
        <v>338</v>
      </c>
      <c r="E325" s="178"/>
      <c r="F325" s="90">
        <f>F327+F329</f>
        <v>0</v>
      </c>
      <c r="G325" s="91"/>
      <c r="H325" s="90">
        <f>H327+H329</f>
        <v>26000</v>
      </c>
      <c r="I325" s="91"/>
      <c r="J325" s="90">
        <f>J327+J329</f>
        <v>26000</v>
      </c>
      <c r="K325" s="91"/>
      <c r="L325" s="90">
        <f>L327+L329</f>
        <v>5000</v>
      </c>
      <c r="M325" s="91"/>
      <c r="N325" s="90">
        <f>N327+N329</f>
        <v>5000</v>
      </c>
      <c r="O325" s="91"/>
      <c r="P325" s="44"/>
    </row>
    <row r="326" spans="1:16" ht="19.5" customHeight="1" x14ac:dyDescent="0.25">
      <c r="A326" s="73"/>
      <c r="B326" s="98" t="s">
        <v>113</v>
      </c>
      <c r="C326" s="99"/>
      <c r="D326" s="100" t="s">
        <v>29</v>
      </c>
      <c r="E326" s="100"/>
      <c r="F326" s="101">
        <v>0</v>
      </c>
      <c r="G326" s="102"/>
      <c r="H326" s="101">
        <v>26000</v>
      </c>
      <c r="I326" s="102"/>
      <c r="J326" s="101">
        <v>26000</v>
      </c>
      <c r="K326" s="102"/>
      <c r="L326" s="101"/>
      <c r="M326" s="102"/>
      <c r="N326" s="101"/>
      <c r="O326" s="102"/>
      <c r="P326" s="71"/>
    </row>
    <row r="327" spans="1:16" ht="15" customHeight="1" x14ac:dyDescent="0.25">
      <c r="A327" s="46"/>
      <c r="B327" s="141">
        <v>3</v>
      </c>
      <c r="C327" s="142"/>
      <c r="D327" s="143" t="s">
        <v>38</v>
      </c>
      <c r="E327" s="143"/>
      <c r="F327" s="144">
        <f>F328</f>
        <v>0</v>
      </c>
      <c r="G327" s="145"/>
      <c r="H327" s="144">
        <f>H328</f>
        <v>0</v>
      </c>
      <c r="I327" s="145"/>
      <c r="J327" s="144">
        <f>J328</f>
        <v>0</v>
      </c>
      <c r="K327" s="145"/>
      <c r="L327" s="144">
        <f>L328</f>
        <v>5000</v>
      </c>
      <c r="M327" s="145"/>
      <c r="N327" s="144">
        <f>N328</f>
        <v>5000</v>
      </c>
      <c r="O327" s="145"/>
      <c r="P327" s="44"/>
    </row>
    <row r="328" spans="1:16" ht="15" customHeight="1" x14ac:dyDescent="0.25">
      <c r="A328" s="45"/>
      <c r="B328" s="92">
        <v>32</v>
      </c>
      <c r="C328" s="93"/>
      <c r="D328" s="131" t="s">
        <v>40</v>
      </c>
      <c r="E328" s="131"/>
      <c r="F328" s="96">
        <v>0</v>
      </c>
      <c r="G328" s="97"/>
      <c r="H328" s="107">
        <v>0</v>
      </c>
      <c r="I328" s="107"/>
      <c r="J328" s="96">
        <v>0</v>
      </c>
      <c r="K328" s="97"/>
      <c r="L328" s="107">
        <v>5000</v>
      </c>
      <c r="M328" s="107"/>
      <c r="N328" s="96">
        <v>5000</v>
      </c>
      <c r="O328" s="97"/>
      <c r="P328" s="44" t="s">
        <v>353</v>
      </c>
    </row>
    <row r="329" spans="1:16" ht="26.25" customHeight="1" x14ac:dyDescent="0.25">
      <c r="A329" s="46"/>
      <c r="B329" s="141">
        <v>4</v>
      </c>
      <c r="C329" s="142"/>
      <c r="D329" s="143" t="s">
        <v>45</v>
      </c>
      <c r="E329" s="143"/>
      <c r="F329" s="144">
        <f>F330</f>
        <v>0</v>
      </c>
      <c r="G329" s="145"/>
      <c r="H329" s="144">
        <f>H330</f>
        <v>26000</v>
      </c>
      <c r="I329" s="145"/>
      <c r="J329" s="144">
        <f>J330</f>
        <v>26000</v>
      </c>
      <c r="K329" s="145"/>
      <c r="L329" s="144">
        <f>L330</f>
        <v>0</v>
      </c>
      <c r="M329" s="145"/>
      <c r="N329" s="144">
        <f>N330</f>
        <v>0</v>
      </c>
      <c r="O329" s="145"/>
      <c r="P329" s="44"/>
    </row>
    <row r="330" spans="1:16" ht="28.5" customHeight="1" x14ac:dyDescent="0.25">
      <c r="A330" s="45"/>
      <c r="B330" s="92">
        <v>42</v>
      </c>
      <c r="C330" s="93"/>
      <c r="D330" s="131" t="s">
        <v>51</v>
      </c>
      <c r="E330" s="131"/>
      <c r="F330" s="96">
        <v>0</v>
      </c>
      <c r="G330" s="97"/>
      <c r="H330" s="107">
        <v>26000</v>
      </c>
      <c r="I330" s="107"/>
      <c r="J330" s="96">
        <v>26000</v>
      </c>
      <c r="K330" s="97"/>
      <c r="L330" s="107">
        <v>0</v>
      </c>
      <c r="M330" s="107"/>
      <c r="N330" s="96">
        <v>0</v>
      </c>
      <c r="O330" s="97"/>
      <c r="P330" s="44" t="s">
        <v>353</v>
      </c>
    </row>
    <row r="331" spans="1:16" ht="17.25" customHeight="1" x14ac:dyDescent="0.25">
      <c r="A331" s="51"/>
      <c r="B331" s="323" t="s">
        <v>163</v>
      </c>
      <c r="C331" s="324"/>
      <c r="D331" s="315" t="s">
        <v>164</v>
      </c>
      <c r="E331" s="315"/>
      <c r="F331" s="319">
        <f>F332</f>
        <v>356264.12</v>
      </c>
      <c r="G331" s="320"/>
      <c r="H331" s="319">
        <f>H332</f>
        <v>353000</v>
      </c>
      <c r="I331" s="320"/>
      <c r="J331" s="319">
        <f>J332</f>
        <v>261000</v>
      </c>
      <c r="K331" s="320"/>
      <c r="L331" s="319">
        <f>L332</f>
        <v>30000</v>
      </c>
      <c r="M331" s="320"/>
      <c r="N331" s="319">
        <f>N332</f>
        <v>30000</v>
      </c>
      <c r="O331" s="320"/>
      <c r="P331" s="42"/>
    </row>
    <row r="332" spans="1:16" ht="35.25" customHeight="1" x14ac:dyDescent="0.25">
      <c r="A332" s="47"/>
      <c r="B332" s="88" t="s">
        <v>165</v>
      </c>
      <c r="C332" s="89"/>
      <c r="D332" s="178" t="s">
        <v>166</v>
      </c>
      <c r="E332" s="178"/>
      <c r="F332" s="90">
        <f>F336+F340</f>
        <v>356264.12</v>
      </c>
      <c r="G332" s="91"/>
      <c r="H332" s="90">
        <f>H336+H340</f>
        <v>353000</v>
      </c>
      <c r="I332" s="91"/>
      <c r="J332" s="90">
        <f>J336+J340</f>
        <v>261000</v>
      </c>
      <c r="K332" s="91"/>
      <c r="L332" s="90">
        <f>L336+L340</f>
        <v>30000</v>
      </c>
      <c r="M332" s="91"/>
      <c r="N332" s="90">
        <f>N336+N340</f>
        <v>30000</v>
      </c>
      <c r="O332" s="91"/>
      <c r="P332" s="44"/>
    </row>
    <row r="333" spans="1:16" ht="14.25" customHeight="1" x14ac:dyDescent="0.25">
      <c r="A333" s="73"/>
      <c r="B333" s="98" t="s">
        <v>111</v>
      </c>
      <c r="C333" s="99"/>
      <c r="D333" s="100" t="s">
        <v>24</v>
      </c>
      <c r="E333" s="100"/>
      <c r="F333" s="101">
        <v>4931.91</v>
      </c>
      <c r="G333" s="102"/>
      <c r="H333" s="101">
        <v>0</v>
      </c>
      <c r="I333" s="102"/>
      <c r="J333" s="101">
        <v>0</v>
      </c>
      <c r="K333" s="102"/>
      <c r="L333" s="101"/>
      <c r="M333" s="102"/>
      <c r="N333" s="101"/>
      <c r="O333" s="102"/>
      <c r="P333" s="74"/>
    </row>
    <row r="334" spans="1:16" ht="15" customHeight="1" x14ac:dyDescent="0.25">
      <c r="A334" s="70"/>
      <c r="B334" s="98" t="s">
        <v>113</v>
      </c>
      <c r="C334" s="99"/>
      <c r="D334" s="100" t="s">
        <v>29</v>
      </c>
      <c r="E334" s="100"/>
      <c r="F334" s="101">
        <v>188979.03</v>
      </c>
      <c r="G334" s="102"/>
      <c r="H334" s="106">
        <v>53000</v>
      </c>
      <c r="I334" s="106"/>
      <c r="J334" s="101">
        <v>21000</v>
      </c>
      <c r="K334" s="102"/>
      <c r="L334" s="106"/>
      <c r="M334" s="106"/>
      <c r="N334" s="101"/>
      <c r="O334" s="102"/>
      <c r="P334" s="71"/>
    </row>
    <row r="335" spans="1:16" ht="15" customHeight="1" x14ac:dyDescent="0.25">
      <c r="A335" s="72"/>
      <c r="B335" s="125" t="s">
        <v>112</v>
      </c>
      <c r="C335" s="126"/>
      <c r="D335" s="127" t="s">
        <v>26</v>
      </c>
      <c r="E335" s="127"/>
      <c r="F335" s="128">
        <v>162353.18</v>
      </c>
      <c r="G335" s="129"/>
      <c r="H335" s="130">
        <v>300000</v>
      </c>
      <c r="I335" s="130"/>
      <c r="J335" s="128">
        <v>240000</v>
      </c>
      <c r="K335" s="129"/>
      <c r="L335" s="130"/>
      <c r="M335" s="130"/>
      <c r="N335" s="128"/>
      <c r="O335" s="129"/>
      <c r="P335" s="71"/>
    </row>
    <row r="336" spans="1:16" ht="16.5" customHeight="1" x14ac:dyDescent="0.25">
      <c r="A336" s="45"/>
      <c r="B336" s="94">
        <v>3</v>
      </c>
      <c r="C336" s="95"/>
      <c r="D336" s="131" t="s">
        <v>38</v>
      </c>
      <c r="E336" s="131"/>
      <c r="F336" s="96">
        <f>F337+F338+F339</f>
        <v>336824.43</v>
      </c>
      <c r="G336" s="97"/>
      <c r="H336" s="96">
        <f>H337+H338+H339</f>
        <v>153000</v>
      </c>
      <c r="I336" s="97"/>
      <c r="J336" s="96">
        <f>J337+J338+J339</f>
        <v>21000</v>
      </c>
      <c r="K336" s="97"/>
      <c r="L336" s="96">
        <f>L337+L338+L339</f>
        <v>20000</v>
      </c>
      <c r="M336" s="97"/>
      <c r="N336" s="96">
        <f>N337+N338+N339</f>
        <v>20000</v>
      </c>
      <c r="O336" s="97"/>
      <c r="P336" s="44"/>
    </row>
    <row r="337" spans="1:16" ht="19.5" customHeight="1" x14ac:dyDescent="0.25">
      <c r="A337" s="45"/>
      <c r="B337" s="92">
        <v>32</v>
      </c>
      <c r="C337" s="93"/>
      <c r="D337" s="131" t="s">
        <v>40</v>
      </c>
      <c r="E337" s="131"/>
      <c r="F337" s="96">
        <v>313228.81</v>
      </c>
      <c r="G337" s="97"/>
      <c r="H337" s="107">
        <v>130000</v>
      </c>
      <c r="I337" s="107"/>
      <c r="J337" s="96">
        <v>21000</v>
      </c>
      <c r="K337" s="97"/>
      <c r="L337" s="107">
        <v>20000</v>
      </c>
      <c r="M337" s="107"/>
      <c r="N337" s="96">
        <v>20000</v>
      </c>
      <c r="O337" s="97"/>
      <c r="P337" s="44" t="s">
        <v>357</v>
      </c>
    </row>
    <row r="338" spans="1:16" ht="15" customHeight="1" x14ac:dyDescent="0.25">
      <c r="A338" s="46"/>
      <c r="B338" s="198">
        <v>35</v>
      </c>
      <c r="C338" s="199"/>
      <c r="D338" s="200" t="s">
        <v>42</v>
      </c>
      <c r="E338" s="201"/>
      <c r="F338" s="123">
        <v>34</v>
      </c>
      <c r="G338" s="124"/>
      <c r="H338" s="123">
        <v>13000</v>
      </c>
      <c r="I338" s="124"/>
      <c r="J338" s="123">
        <v>0</v>
      </c>
      <c r="K338" s="124"/>
      <c r="L338" s="123">
        <v>0</v>
      </c>
      <c r="M338" s="124"/>
      <c r="N338" s="123">
        <v>0</v>
      </c>
      <c r="O338" s="124"/>
      <c r="P338" s="44" t="s">
        <v>357</v>
      </c>
    </row>
    <row r="339" spans="1:16" ht="15" customHeight="1" x14ac:dyDescent="0.25">
      <c r="A339" s="46"/>
      <c r="B339" s="198">
        <v>38</v>
      </c>
      <c r="C339" s="199"/>
      <c r="D339" s="200" t="s">
        <v>44</v>
      </c>
      <c r="E339" s="201"/>
      <c r="F339" s="123">
        <v>23561.62</v>
      </c>
      <c r="G339" s="124"/>
      <c r="H339" s="123">
        <v>10000</v>
      </c>
      <c r="I339" s="124"/>
      <c r="J339" s="123">
        <v>0</v>
      </c>
      <c r="K339" s="124"/>
      <c r="L339" s="123">
        <v>0</v>
      </c>
      <c r="M339" s="124"/>
      <c r="N339" s="123">
        <v>0</v>
      </c>
      <c r="O339" s="124"/>
      <c r="P339" s="44" t="s">
        <v>357</v>
      </c>
    </row>
    <row r="340" spans="1:16" ht="31.5" customHeight="1" x14ac:dyDescent="0.25">
      <c r="A340" s="45"/>
      <c r="B340" s="94">
        <v>4</v>
      </c>
      <c r="C340" s="95"/>
      <c r="D340" s="94" t="s">
        <v>45</v>
      </c>
      <c r="E340" s="95"/>
      <c r="F340" s="96">
        <f>F341</f>
        <v>19439.689999999999</v>
      </c>
      <c r="G340" s="97"/>
      <c r="H340" s="96">
        <f>H341</f>
        <v>200000</v>
      </c>
      <c r="I340" s="97"/>
      <c r="J340" s="96">
        <f>J341</f>
        <v>240000</v>
      </c>
      <c r="K340" s="97"/>
      <c r="L340" s="96">
        <f>L341</f>
        <v>10000</v>
      </c>
      <c r="M340" s="97"/>
      <c r="N340" s="96">
        <f>N341</f>
        <v>10000</v>
      </c>
      <c r="O340" s="97"/>
      <c r="P340" s="44"/>
    </row>
    <row r="341" spans="1:16" ht="29.25" customHeight="1" x14ac:dyDescent="0.25">
      <c r="A341" s="46"/>
      <c r="B341" s="175">
        <v>42</v>
      </c>
      <c r="C341" s="176"/>
      <c r="D341" s="143" t="s">
        <v>51</v>
      </c>
      <c r="E341" s="143"/>
      <c r="F341" s="144">
        <v>19439.689999999999</v>
      </c>
      <c r="G341" s="145"/>
      <c r="H341" s="170">
        <v>200000</v>
      </c>
      <c r="I341" s="170"/>
      <c r="J341" s="144">
        <v>240000</v>
      </c>
      <c r="K341" s="145"/>
      <c r="L341" s="170">
        <v>10000</v>
      </c>
      <c r="M341" s="170"/>
      <c r="N341" s="144">
        <v>10000</v>
      </c>
      <c r="O341" s="145"/>
      <c r="P341" s="44" t="s">
        <v>357</v>
      </c>
    </row>
    <row r="342" spans="1:16" ht="18.75" customHeight="1" x14ac:dyDescent="0.25">
      <c r="A342" s="49"/>
      <c r="B342" s="154" t="s">
        <v>167</v>
      </c>
      <c r="C342" s="155"/>
      <c r="D342" s="166" t="s">
        <v>384</v>
      </c>
      <c r="E342" s="166"/>
      <c r="F342" s="159">
        <f>F343+F350+F355</f>
        <v>59113.39</v>
      </c>
      <c r="G342" s="160"/>
      <c r="H342" s="159">
        <f>H343+H350+H355</f>
        <v>198300</v>
      </c>
      <c r="I342" s="160"/>
      <c r="J342" s="159">
        <f>J343+J350+J355</f>
        <v>236800</v>
      </c>
      <c r="K342" s="160"/>
      <c r="L342" s="159">
        <f>L343+L350+L355</f>
        <v>218300</v>
      </c>
      <c r="M342" s="160"/>
      <c r="N342" s="159">
        <f>N343+N350+N355</f>
        <v>217800</v>
      </c>
      <c r="O342" s="160"/>
      <c r="P342" s="42"/>
    </row>
    <row r="343" spans="1:16" ht="45" customHeight="1" x14ac:dyDescent="0.25">
      <c r="A343" s="43"/>
      <c r="B343" s="171" t="s">
        <v>168</v>
      </c>
      <c r="C343" s="172"/>
      <c r="D343" s="173" t="s">
        <v>169</v>
      </c>
      <c r="E343" s="173"/>
      <c r="F343" s="112">
        <f>F346+F348</f>
        <v>53078.67</v>
      </c>
      <c r="G343" s="113"/>
      <c r="H343" s="112">
        <f>H346+H348</f>
        <v>53300</v>
      </c>
      <c r="I343" s="113"/>
      <c r="J343" s="112">
        <f>J346+J348</f>
        <v>51800</v>
      </c>
      <c r="K343" s="113"/>
      <c r="L343" s="112">
        <f>L346+L348</f>
        <v>53300</v>
      </c>
      <c r="M343" s="113"/>
      <c r="N343" s="112">
        <f>N346+N348</f>
        <v>52800</v>
      </c>
      <c r="O343" s="113"/>
      <c r="P343" s="44"/>
    </row>
    <row r="344" spans="1:16" ht="18.75" customHeight="1" x14ac:dyDescent="0.25">
      <c r="A344" s="70"/>
      <c r="B344" s="98" t="s">
        <v>113</v>
      </c>
      <c r="C344" s="99"/>
      <c r="D344" s="100" t="s">
        <v>29</v>
      </c>
      <c r="E344" s="100"/>
      <c r="F344" s="101">
        <v>53078.67</v>
      </c>
      <c r="G344" s="102"/>
      <c r="H344" s="106">
        <v>53300</v>
      </c>
      <c r="I344" s="106"/>
      <c r="J344" s="101"/>
      <c r="K344" s="102"/>
      <c r="L344" s="106"/>
      <c r="M344" s="106"/>
      <c r="N344" s="101"/>
      <c r="O344" s="102"/>
      <c r="P344" s="71"/>
    </row>
    <row r="345" spans="1:16" ht="18.75" customHeight="1" x14ac:dyDescent="0.25">
      <c r="A345" s="70"/>
      <c r="B345" s="98" t="s">
        <v>112</v>
      </c>
      <c r="C345" s="99"/>
      <c r="D345" s="100" t="s">
        <v>26</v>
      </c>
      <c r="E345" s="100"/>
      <c r="F345" s="101">
        <v>0</v>
      </c>
      <c r="G345" s="102"/>
      <c r="H345" s="101">
        <v>0</v>
      </c>
      <c r="I345" s="102"/>
      <c r="J345" s="101"/>
      <c r="K345" s="102"/>
      <c r="L345" s="101"/>
      <c r="M345" s="102"/>
      <c r="N345" s="101"/>
      <c r="O345" s="102"/>
      <c r="P345" s="71"/>
    </row>
    <row r="346" spans="1:16" ht="17.25" customHeight="1" x14ac:dyDescent="0.25">
      <c r="A346" s="46"/>
      <c r="B346" s="141">
        <v>3</v>
      </c>
      <c r="C346" s="142"/>
      <c r="D346" s="143" t="s">
        <v>38</v>
      </c>
      <c r="E346" s="143"/>
      <c r="F346" s="144">
        <f>F347</f>
        <v>3307.7</v>
      </c>
      <c r="G346" s="145"/>
      <c r="H346" s="170">
        <f>H347</f>
        <v>3500</v>
      </c>
      <c r="I346" s="170"/>
      <c r="J346" s="144">
        <f>J347</f>
        <v>2000</v>
      </c>
      <c r="K346" s="145"/>
      <c r="L346" s="170">
        <f>L347</f>
        <v>3500</v>
      </c>
      <c r="M346" s="170"/>
      <c r="N346" s="144">
        <f>N347</f>
        <v>3000</v>
      </c>
      <c r="O346" s="145"/>
      <c r="P346" s="52"/>
    </row>
    <row r="347" spans="1:16" ht="15" customHeight="1" x14ac:dyDescent="0.25">
      <c r="A347" s="45"/>
      <c r="B347" s="92">
        <v>34</v>
      </c>
      <c r="C347" s="93"/>
      <c r="D347" s="131" t="s">
        <v>41</v>
      </c>
      <c r="E347" s="131"/>
      <c r="F347" s="96">
        <v>3307.7</v>
      </c>
      <c r="G347" s="97"/>
      <c r="H347" s="107">
        <v>3500</v>
      </c>
      <c r="I347" s="107"/>
      <c r="J347" s="96">
        <v>2000</v>
      </c>
      <c r="K347" s="97"/>
      <c r="L347" s="107">
        <v>3500</v>
      </c>
      <c r="M347" s="107"/>
      <c r="N347" s="96">
        <v>3000</v>
      </c>
      <c r="O347" s="97"/>
      <c r="P347" s="44" t="s">
        <v>353</v>
      </c>
    </row>
    <row r="348" spans="1:16" ht="15" customHeight="1" x14ac:dyDescent="0.25">
      <c r="A348" s="45"/>
      <c r="B348" s="94">
        <v>5</v>
      </c>
      <c r="C348" s="95"/>
      <c r="D348" s="131" t="s">
        <v>97</v>
      </c>
      <c r="E348" s="131"/>
      <c r="F348" s="96">
        <f>F349</f>
        <v>49770.97</v>
      </c>
      <c r="G348" s="97"/>
      <c r="H348" s="96">
        <f>H349</f>
        <v>49800</v>
      </c>
      <c r="I348" s="97"/>
      <c r="J348" s="96">
        <f>J349</f>
        <v>49800</v>
      </c>
      <c r="K348" s="97"/>
      <c r="L348" s="96">
        <f>L349</f>
        <v>49800</v>
      </c>
      <c r="M348" s="97"/>
      <c r="N348" s="96">
        <f>N349</f>
        <v>49800</v>
      </c>
      <c r="O348" s="97"/>
      <c r="P348" s="44"/>
    </row>
    <row r="349" spans="1:16" ht="15" customHeight="1" x14ac:dyDescent="0.25">
      <c r="A349" s="45"/>
      <c r="B349" s="92">
        <v>54</v>
      </c>
      <c r="C349" s="93"/>
      <c r="D349" s="131" t="s">
        <v>170</v>
      </c>
      <c r="E349" s="131"/>
      <c r="F349" s="96">
        <v>49770.97</v>
      </c>
      <c r="G349" s="97"/>
      <c r="H349" s="107">
        <v>49800</v>
      </c>
      <c r="I349" s="107"/>
      <c r="J349" s="96">
        <v>49800</v>
      </c>
      <c r="K349" s="97"/>
      <c r="L349" s="107">
        <v>49800</v>
      </c>
      <c r="M349" s="107"/>
      <c r="N349" s="96">
        <v>49800</v>
      </c>
      <c r="O349" s="97"/>
      <c r="P349" s="44" t="s">
        <v>353</v>
      </c>
    </row>
    <row r="350" spans="1:16" ht="29.25" customHeight="1" x14ac:dyDescent="0.25">
      <c r="A350" s="43"/>
      <c r="B350" s="171" t="s">
        <v>171</v>
      </c>
      <c r="C350" s="172"/>
      <c r="D350" s="173" t="s">
        <v>172</v>
      </c>
      <c r="E350" s="173"/>
      <c r="F350" s="112">
        <f>F353</f>
        <v>6034.72</v>
      </c>
      <c r="G350" s="113"/>
      <c r="H350" s="112">
        <f>H353</f>
        <v>30000</v>
      </c>
      <c r="I350" s="113"/>
      <c r="J350" s="112">
        <f>J353</f>
        <v>120000</v>
      </c>
      <c r="K350" s="113"/>
      <c r="L350" s="112">
        <f>L353</f>
        <v>100000</v>
      </c>
      <c r="M350" s="113"/>
      <c r="N350" s="112">
        <f>N353</f>
        <v>100000</v>
      </c>
      <c r="O350" s="113"/>
      <c r="P350" s="44"/>
    </row>
    <row r="351" spans="1:16" ht="20.25" customHeight="1" x14ac:dyDescent="0.25">
      <c r="A351" s="70"/>
      <c r="B351" s="98" t="s">
        <v>113</v>
      </c>
      <c r="C351" s="99"/>
      <c r="D351" s="100" t="s">
        <v>29</v>
      </c>
      <c r="E351" s="100"/>
      <c r="F351" s="101">
        <v>6034.72</v>
      </c>
      <c r="G351" s="102"/>
      <c r="H351" s="106">
        <v>30000</v>
      </c>
      <c r="I351" s="106"/>
      <c r="J351" s="101">
        <v>120000</v>
      </c>
      <c r="K351" s="102"/>
      <c r="L351" s="106"/>
      <c r="M351" s="106"/>
      <c r="N351" s="101"/>
      <c r="O351" s="102"/>
      <c r="P351" s="71"/>
    </row>
    <row r="352" spans="1:16" ht="17.25" customHeight="1" x14ac:dyDescent="0.25">
      <c r="A352" s="72"/>
      <c r="B352" s="125" t="s">
        <v>153</v>
      </c>
      <c r="C352" s="126"/>
      <c r="D352" s="127" t="s">
        <v>33</v>
      </c>
      <c r="E352" s="127"/>
      <c r="F352" s="128">
        <v>0</v>
      </c>
      <c r="G352" s="129"/>
      <c r="H352" s="130">
        <v>0</v>
      </c>
      <c r="I352" s="130"/>
      <c r="J352" s="128">
        <v>0</v>
      </c>
      <c r="K352" s="129"/>
      <c r="L352" s="130"/>
      <c r="M352" s="130"/>
      <c r="N352" s="128"/>
      <c r="O352" s="129"/>
      <c r="P352" s="71"/>
    </row>
    <row r="353" spans="1:16" ht="15" customHeight="1" x14ac:dyDescent="0.25">
      <c r="A353" s="45"/>
      <c r="B353" s="94">
        <v>3</v>
      </c>
      <c r="C353" s="95"/>
      <c r="D353" s="131" t="s">
        <v>38</v>
      </c>
      <c r="E353" s="131"/>
      <c r="F353" s="96">
        <f>F354</f>
        <v>6034.72</v>
      </c>
      <c r="G353" s="97"/>
      <c r="H353" s="107">
        <f>H354</f>
        <v>30000</v>
      </c>
      <c r="I353" s="107"/>
      <c r="J353" s="96">
        <f>J354</f>
        <v>120000</v>
      </c>
      <c r="K353" s="97"/>
      <c r="L353" s="107">
        <f>L354</f>
        <v>100000</v>
      </c>
      <c r="M353" s="107"/>
      <c r="N353" s="96">
        <f>N354</f>
        <v>100000</v>
      </c>
      <c r="O353" s="97"/>
      <c r="P353" s="44"/>
    </row>
    <row r="354" spans="1:16" ht="18" customHeight="1" x14ac:dyDescent="0.25">
      <c r="A354" s="45"/>
      <c r="B354" s="92">
        <v>32</v>
      </c>
      <c r="C354" s="93"/>
      <c r="D354" s="131" t="s">
        <v>40</v>
      </c>
      <c r="E354" s="131"/>
      <c r="F354" s="96">
        <v>6034.72</v>
      </c>
      <c r="G354" s="97"/>
      <c r="H354" s="107">
        <v>30000</v>
      </c>
      <c r="I354" s="107"/>
      <c r="J354" s="96">
        <v>120000</v>
      </c>
      <c r="K354" s="97"/>
      <c r="L354" s="107">
        <v>100000</v>
      </c>
      <c r="M354" s="107"/>
      <c r="N354" s="96">
        <v>100000</v>
      </c>
      <c r="O354" s="97"/>
      <c r="P354" s="44" t="s">
        <v>353</v>
      </c>
    </row>
    <row r="355" spans="1:16" ht="29.25" customHeight="1" x14ac:dyDescent="0.25">
      <c r="A355" s="43"/>
      <c r="B355" s="171" t="s">
        <v>173</v>
      </c>
      <c r="C355" s="172"/>
      <c r="D355" s="173" t="s">
        <v>174</v>
      </c>
      <c r="E355" s="173"/>
      <c r="F355" s="112">
        <f>F359+F361</f>
        <v>0</v>
      </c>
      <c r="G355" s="113"/>
      <c r="H355" s="174">
        <f>H359+H361</f>
        <v>115000</v>
      </c>
      <c r="I355" s="174"/>
      <c r="J355" s="112">
        <f>J359+J361</f>
        <v>65000</v>
      </c>
      <c r="K355" s="113"/>
      <c r="L355" s="174">
        <f>L359+L361</f>
        <v>65000</v>
      </c>
      <c r="M355" s="174"/>
      <c r="N355" s="112">
        <f>N359+N361</f>
        <v>65000</v>
      </c>
      <c r="O355" s="113"/>
      <c r="P355" s="44"/>
    </row>
    <row r="356" spans="1:16" ht="16.5" customHeight="1" x14ac:dyDescent="0.25">
      <c r="A356" s="70"/>
      <c r="B356" s="98" t="s">
        <v>113</v>
      </c>
      <c r="C356" s="99"/>
      <c r="D356" s="100" t="s">
        <v>29</v>
      </c>
      <c r="E356" s="100"/>
      <c r="F356" s="101">
        <v>0</v>
      </c>
      <c r="G356" s="102"/>
      <c r="H356" s="106">
        <v>15000</v>
      </c>
      <c r="I356" s="106"/>
      <c r="J356" s="101">
        <v>0</v>
      </c>
      <c r="K356" s="102"/>
      <c r="L356" s="106"/>
      <c r="M356" s="106"/>
      <c r="N356" s="101"/>
      <c r="O356" s="102"/>
      <c r="P356" s="71"/>
    </row>
    <row r="357" spans="1:16" ht="16.5" customHeight="1" x14ac:dyDescent="0.25">
      <c r="A357" s="70"/>
      <c r="B357" s="98" t="s">
        <v>112</v>
      </c>
      <c r="C357" s="99"/>
      <c r="D357" s="111" t="s">
        <v>26</v>
      </c>
      <c r="E357" s="111"/>
      <c r="F357" s="101">
        <v>0</v>
      </c>
      <c r="G357" s="102"/>
      <c r="H357" s="106">
        <v>100000</v>
      </c>
      <c r="I357" s="106"/>
      <c r="J357" s="101">
        <v>65000</v>
      </c>
      <c r="K357" s="102"/>
      <c r="L357" s="106"/>
      <c r="M357" s="106"/>
      <c r="N357" s="101"/>
      <c r="O357" s="102"/>
      <c r="P357" s="71"/>
    </row>
    <row r="358" spans="1:16" ht="27" customHeight="1" x14ac:dyDescent="0.25">
      <c r="A358" s="70"/>
      <c r="B358" s="98" t="s">
        <v>152</v>
      </c>
      <c r="C358" s="99"/>
      <c r="D358" s="100" t="s">
        <v>37</v>
      </c>
      <c r="E358" s="100"/>
      <c r="F358" s="101">
        <v>0</v>
      </c>
      <c r="G358" s="102"/>
      <c r="H358" s="106">
        <v>0</v>
      </c>
      <c r="I358" s="106"/>
      <c r="J358" s="101">
        <v>0</v>
      </c>
      <c r="K358" s="102"/>
      <c r="L358" s="106"/>
      <c r="M358" s="106"/>
      <c r="N358" s="101"/>
      <c r="O358" s="102"/>
      <c r="P358" s="71"/>
    </row>
    <row r="359" spans="1:16" ht="15" customHeight="1" x14ac:dyDescent="0.25">
      <c r="A359" s="45"/>
      <c r="B359" s="94">
        <v>3</v>
      </c>
      <c r="C359" s="95"/>
      <c r="D359" s="131" t="s">
        <v>38</v>
      </c>
      <c r="E359" s="131"/>
      <c r="F359" s="96">
        <f>F360</f>
        <v>0</v>
      </c>
      <c r="G359" s="97"/>
      <c r="H359" s="107">
        <f>H360</f>
        <v>15000</v>
      </c>
      <c r="I359" s="107"/>
      <c r="J359" s="96">
        <f>J360</f>
        <v>15000</v>
      </c>
      <c r="K359" s="97"/>
      <c r="L359" s="107">
        <f>L360</f>
        <v>15000</v>
      </c>
      <c r="M359" s="107"/>
      <c r="N359" s="96">
        <f>N360</f>
        <v>15000</v>
      </c>
      <c r="O359" s="97"/>
      <c r="P359" s="44"/>
    </row>
    <row r="360" spans="1:16" ht="21.75" customHeight="1" x14ac:dyDescent="0.25">
      <c r="A360" s="46"/>
      <c r="B360" s="175">
        <v>32</v>
      </c>
      <c r="C360" s="176"/>
      <c r="D360" s="143" t="s">
        <v>40</v>
      </c>
      <c r="E360" s="143"/>
      <c r="F360" s="144">
        <v>0</v>
      </c>
      <c r="G360" s="145"/>
      <c r="H360" s="170">
        <v>15000</v>
      </c>
      <c r="I360" s="170"/>
      <c r="J360" s="144">
        <v>15000</v>
      </c>
      <c r="K360" s="145"/>
      <c r="L360" s="170">
        <v>15000</v>
      </c>
      <c r="M360" s="170"/>
      <c r="N360" s="144">
        <v>15000</v>
      </c>
      <c r="O360" s="145"/>
      <c r="P360" s="44" t="s">
        <v>353</v>
      </c>
    </row>
    <row r="361" spans="1:16" ht="16.5" customHeight="1" x14ac:dyDescent="0.25">
      <c r="A361" s="45"/>
      <c r="B361" s="94">
        <v>4</v>
      </c>
      <c r="C361" s="95"/>
      <c r="D361" s="131" t="s">
        <v>45</v>
      </c>
      <c r="E361" s="131"/>
      <c r="F361" s="96">
        <f>F362</f>
        <v>0</v>
      </c>
      <c r="G361" s="97"/>
      <c r="H361" s="96">
        <f>H362</f>
        <v>100000</v>
      </c>
      <c r="I361" s="97"/>
      <c r="J361" s="96">
        <f>J362</f>
        <v>50000</v>
      </c>
      <c r="K361" s="97"/>
      <c r="L361" s="96">
        <f>L362</f>
        <v>50000</v>
      </c>
      <c r="M361" s="97"/>
      <c r="N361" s="96">
        <f>N362</f>
        <v>50000</v>
      </c>
      <c r="O361" s="97"/>
      <c r="P361" s="44"/>
    </row>
    <row r="362" spans="1:16" ht="26.25" customHeight="1" x14ac:dyDescent="0.25">
      <c r="A362" s="45"/>
      <c r="B362" s="92">
        <v>42</v>
      </c>
      <c r="C362" s="93"/>
      <c r="D362" s="131" t="s">
        <v>51</v>
      </c>
      <c r="E362" s="131"/>
      <c r="F362" s="96">
        <v>0</v>
      </c>
      <c r="G362" s="97"/>
      <c r="H362" s="107">
        <v>100000</v>
      </c>
      <c r="I362" s="107"/>
      <c r="J362" s="96">
        <v>50000</v>
      </c>
      <c r="K362" s="97"/>
      <c r="L362" s="107">
        <v>50000</v>
      </c>
      <c r="M362" s="107"/>
      <c r="N362" s="96">
        <v>50000</v>
      </c>
      <c r="O362" s="97"/>
      <c r="P362" s="44" t="s">
        <v>353</v>
      </c>
    </row>
    <row r="363" spans="1:16" ht="15" customHeight="1" x14ac:dyDescent="0.25">
      <c r="A363" s="49"/>
      <c r="B363" s="154" t="s">
        <v>175</v>
      </c>
      <c r="C363" s="155"/>
      <c r="D363" s="166" t="s">
        <v>176</v>
      </c>
      <c r="E363" s="166"/>
      <c r="F363" s="159">
        <f>F364</f>
        <v>29816.22</v>
      </c>
      <c r="G363" s="160"/>
      <c r="H363" s="159">
        <f>H364</f>
        <v>740000</v>
      </c>
      <c r="I363" s="160"/>
      <c r="J363" s="159">
        <f>J364</f>
        <v>1060000</v>
      </c>
      <c r="K363" s="160"/>
      <c r="L363" s="159">
        <f>L364</f>
        <v>50000</v>
      </c>
      <c r="M363" s="160"/>
      <c r="N363" s="159">
        <f>N364</f>
        <v>50000</v>
      </c>
      <c r="O363" s="160"/>
      <c r="P363" s="42"/>
    </row>
    <row r="364" spans="1:16" ht="45" customHeight="1" x14ac:dyDescent="0.25">
      <c r="A364" s="43"/>
      <c r="B364" s="171" t="s">
        <v>177</v>
      </c>
      <c r="C364" s="172"/>
      <c r="D364" s="173" t="s">
        <v>406</v>
      </c>
      <c r="E364" s="173"/>
      <c r="F364" s="112">
        <f>F368+F371</f>
        <v>29816.22</v>
      </c>
      <c r="G364" s="113"/>
      <c r="H364" s="112">
        <f>H368+H371</f>
        <v>740000</v>
      </c>
      <c r="I364" s="113"/>
      <c r="J364" s="112">
        <f>J368+J371</f>
        <v>1060000</v>
      </c>
      <c r="K364" s="113"/>
      <c r="L364" s="112">
        <f>L368+L371</f>
        <v>50000</v>
      </c>
      <c r="M364" s="113"/>
      <c r="N364" s="112">
        <f>N368+N371</f>
        <v>50000</v>
      </c>
      <c r="O364" s="113"/>
      <c r="P364" s="44"/>
    </row>
    <row r="365" spans="1:16" ht="19.5" customHeight="1" x14ac:dyDescent="0.25">
      <c r="A365" s="70"/>
      <c r="B365" s="98" t="s">
        <v>113</v>
      </c>
      <c r="C365" s="99"/>
      <c r="D365" s="100" t="s">
        <v>29</v>
      </c>
      <c r="E365" s="100"/>
      <c r="F365" s="101">
        <v>29816.22</v>
      </c>
      <c r="G365" s="102"/>
      <c r="H365" s="106">
        <v>40000</v>
      </c>
      <c r="I365" s="106"/>
      <c r="J365" s="101">
        <v>110000</v>
      </c>
      <c r="K365" s="102"/>
      <c r="L365" s="106"/>
      <c r="M365" s="106"/>
      <c r="N365" s="101"/>
      <c r="O365" s="102"/>
      <c r="P365" s="71"/>
    </row>
    <row r="366" spans="1:16" ht="19.5" customHeight="1" x14ac:dyDescent="0.25">
      <c r="A366" s="70"/>
      <c r="B366" s="98" t="s">
        <v>112</v>
      </c>
      <c r="C366" s="99"/>
      <c r="D366" s="111" t="s">
        <v>26</v>
      </c>
      <c r="E366" s="111"/>
      <c r="F366" s="57"/>
      <c r="G366" s="58"/>
      <c r="H366" s="59"/>
      <c r="I366" s="59"/>
      <c r="J366" s="101">
        <v>300000</v>
      </c>
      <c r="K366" s="102"/>
      <c r="L366" s="59"/>
      <c r="M366" s="59"/>
      <c r="N366" s="57"/>
      <c r="O366" s="58"/>
      <c r="P366" s="71"/>
    </row>
    <row r="367" spans="1:16" ht="25.5" customHeight="1" x14ac:dyDescent="0.25">
      <c r="A367" s="70"/>
      <c r="B367" s="98" t="s">
        <v>146</v>
      </c>
      <c r="C367" s="99"/>
      <c r="D367" s="111" t="s">
        <v>27</v>
      </c>
      <c r="E367" s="111"/>
      <c r="F367" s="101">
        <v>0</v>
      </c>
      <c r="G367" s="102"/>
      <c r="H367" s="106">
        <v>700000</v>
      </c>
      <c r="I367" s="106"/>
      <c r="J367" s="101">
        <v>650000</v>
      </c>
      <c r="K367" s="102"/>
      <c r="L367" s="106"/>
      <c r="M367" s="106"/>
      <c r="N367" s="101"/>
      <c r="O367" s="102"/>
      <c r="P367" s="71"/>
    </row>
    <row r="368" spans="1:16" ht="19.5" customHeight="1" x14ac:dyDescent="0.25">
      <c r="A368" s="45"/>
      <c r="B368" s="94">
        <v>3</v>
      </c>
      <c r="C368" s="95"/>
      <c r="D368" s="131" t="s">
        <v>38</v>
      </c>
      <c r="E368" s="131"/>
      <c r="F368" s="96">
        <f>F369+F370</f>
        <v>25521.31</v>
      </c>
      <c r="G368" s="97"/>
      <c r="H368" s="96">
        <f>H369+H370</f>
        <v>40000</v>
      </c>
      <c r="I368" s="97"/>
      <c r="J368" s="96">
        <f>J369+J370</f>
        <v>300000</v>
      </c>
      <c r="K368" s="97"/>
      <c r="L368" s="96">
        <f>L369+L370</f>
        <v>50000</v>
      </c>
      <c r="M368" s="97"/>
      <c r="N368" s="96">
        <f>N369+N370</f>
        <v>50000</v>
      </c>
      <c r="O368" s="97"/>
      <c r="P368" s="44"/>
    </row>
    <row r="369" spans="1:16" ht="19.5" customHeight="1" x14ac:dyDescent="0.25">
      <c r="A369" s="46"/>
      <c r="B369" s="175">
        <v>32</v>
      </c>
      <c r="C369" s="176"/>
      <c r="D369" s="143" t="s">
        <v>40</v>
      </c>
      <c r="E369" s="143"/>
      <c r="F369" s="96">
        <v>2062.5</v>
      </c>
      <c r="G369" s="97"/>
      <c r="H369" s="96">
        <v>0</v>
      </c>
      <c r="I369" s="97"/>
      <c r="J369" s="96">
        <v>0</v>
      </c>
      <c r="K369" s="97"/>
      <c r="L369" s="96"/>
      <c r="M369" s="97"/>
      <c r="N369" s="96"/>
      <c r="O369" s="97"/>
      <c r="P369" s="44" t="s">
        <v>387</v>
      </c>
    </row>
    <row r="370" spans="1:16" ht="20.25" customHeight="1" x14ac:dyDescent="0.25">
      <c r="A370" s="45"/>
      <c r="B370" s="92">
        <v>38</v>
      </c>
      <c r="C370" s="93"/>
      <c r="D370" s="131" t="s">
        <v>44</v>
      </c>
      <c r="E370" s="131"/>
      <c r="F370" s="96">
        <v>23458.81</v>
      </c>
      <c r="G370" s="97"/>
      <c r="H370" s="107">
        <v>40000</v>
      </c>
      <c r="I370" s="107"/>
      <c r="J370" s="96">
        <v>300000</v>
      </c>
      <c r="K370" s="97"/>
      <c r="L370" s="107">
        <v>50000</v>
      </c>
      <c r="M370" s="107"/>
      <c r="N370" s="96">
        <v>50000</v>
      </c>
      <c r="O370" s="97"/>
      <c r="P370" s="44" t="s">
        <v>387</v>
      </c>
    </row>
    <row r="371" spans="1:16" ht="29.25" customHeight="1" x14ac:dyDescent="0.25">
      <c r="A371" s="45"/>
      <c r="B371" s="94">
        <v>4</v>
      </c>
      <c r="C371" s="95"/>
      <c r="D371" s="131" t="s">
        <v>45</v>
      </c>
      <c r="E371" s="131"/>
      <c r="F371" s="96">
        <f>F372</f>
        <v>4294.91</v>
      </c>
      <c r="G371" s="97"/>
      <c r="H371" s="96">
        <f>H372+H373</f>
        <v>700000</v>
      </c>
      <c r="I371" s="97"/>
      <c r="J371" s="96">
        <f>J372+J373</f>
        <v>760000</v>
      </c>
      <c r="K371" s="97"/>
      <c r="L371" s="96">
        <f>L372</f>
        <v>0</v>
      </c>
      <c r="M371" s="97"/>
      <c r="N371" s="96">
        <f>N372</f>
        <v>0</v>
      </c>
      <c r="O371" s="97"/>
      <c r="P371" s="44"/>
    </row>
    <row r="372" spans="1:16" ht="19.5" customHeight="1" x14ac:dyDescent="0.25">
      <c r="A372" s="45"/>
      <c r="B372" s="92">
        <v>41</v>
      </c>
      <c r="C372" s="93"/>
      <c r="D372" s="131" t="s">
        <v>207</v>
      </c>
      <c r="E372" s="131"/>
      <c r="F372" s="96">
        <v>4294.91</v>
      </c>
      <c r="G372" s="97"/>
      <c r="H372" s="107">
        <v>100000</v>
      </c>
      <c r="I372" s="107"/>
      <c r="J372" s="96">
        <v>0</v>
      </c>
      <c r="K372" s="97"/>
      <c r="L372" s="107">
        <v>0</v>
      </c>
      <c r="M372" s="107"/>
      <c r="N372" s="96">
        <v>0</v>
      </c>
      <c r="O372" s="97"/>
      <c r="P372" s="44" t="s">
        <v>358</v>
      </c>
    </row>
    <row r="373" spans="1:16" ht="28.5" customHeight="1" x14ac:dyDescent="0.25">
      <c r="A373" s="45"/>
      <c r="B373" s="92">
        <v>42</v>
      </c>
      <c r="C373" s="93"/>
      <c r="D373" s="131" t="s">
        <v>51</v>
      </c>
      <c r="E373" s="131"/>
      <c r="F373" s="96">
        <v>0</v>
      </c>
      <c r="G373" s="97"/>
      <c r="H373" s="96">
        <v>600000</v>
      </c>
      <c r="I373" s="97"/>
      <c r="J373" s="96">
        <v>760000</v>
      </c>
      <c r="K373" s="97"/>
      <c r="L373" s="96">
        <v>0</v>
      </c>
      <c r="M373" s="97"/>
      <c r="N373" s="96">
        <v>0</v>
      </c>
      <c r="O373" s="97"/>
      <c r="P373" s="44" t="s">
        <v>358</v>
      </c>
    </row>
    <row r="374" spans="1:16" ht="21.75" customHeight="1" x14ac:dyDescent="0.25">
      <c r="A374" s="49"/>
      <c r="B374" s="154" t="s">
        <v>178</v>
      </c>
      <c r="C374" s="155"/>
      <c r="D374" s="166" t="s">
        <v>378</v>
      </c>
      <c r="E374" s="166"/>
      <c r="F374" s="159">
        <f>F375</f>
        <v>0</v>
      </c>
      <c r="G374" s="160"/>
      <c r="H374" s="159">
        <f>H375</f>
        <v>100000</v>
      </c>
      <c r="I374" s="160"/>
      <c r="J374" s="159">
        <f>J375</f>
        <v>100000</v>
      </c>
      <c r="K374" s="160"/>
      <c r="L374" s="159">
        <f>L375</f>
        <v>100000</v>
      </c>
      <c r="M374" s="160"/>
      <c r="N374" s="159">
        <f>N375</f>
        <v>0</v>
      </c>
      <c r="O374" s="160"/>
      <c r="P374" s="42"/>
    </row>
    <row r="375" spans="1:16" ht="42.75" customHeight="1" x14ac:dyDescent="0.25">
      <c r="A375" s="43"/>
      <c r="B375" s="171" t="s">
        <v>179</v>
      </c>
      <c r="C375" s="172"/>
      <c r="D375" s="173" t="s">
        <v>377</v>
      </c>
      <c r="E375" s="173"/>
      <c r="F375" s="112">
        <f>F377</f>
        <v>0</v>
      </c>
      <c r="G375" s="113"/>
      <c r="H375" s="112">
        <f>H377</f>
        <v>100000</v>
      </c>
      <c r="I375" s="113"/>
      <c r="J375" s="112">
        <f>J377</f>
        <v>100000</v>
      </c>
      <c r="K375" s="113"/>
      <c r="L375" s="112">
        <f>L377</f>
        <v>100000</v>
      </c>
      <c r="M375" s="113"/>
      <c r="N375" s="112">
        <f>N377</f>
        <v>0</v>
      </c>
      <c r="O375" s="113"/>
      <c r="P375" s="44"/>
    </row>
    <row r="376" spans="1:16" ht="15" customHeight="1" x14ac:dyDescent="0.25">
      <c r="A376" s="70"/>
      <c r="B376" s="98" t="s">
        <v>113</v>
      </c>
      <c r="C376" s="99"/>
      <c r="D376" s="100" t="s">
        <v>29</v>
      </c>
      <c r="E376" s="100"/>
      <c r="F376" s="101">
        <v>0</v>
      </c>
      <c r="G376" s="102"/>
      <c r="H376" s="106">
        <v>100000</v>
      </c>
      <c r="I376" s="106"/>
      <c r="J376" s="101">
        <v>100000</v>
      </c>
      <c r="K376" s="102"/>
      <c r="L376" s="106"/>
      <c r="M376" s="106"/>
      <c r="N376" s="101"/>
      <c r="O376" s="102"/>
      <c r="P376" s="71"/>
    </row>
    <row r="377" spans="1:16" ht="30.75" customHeight="1" x14ac:dyDescent="0.25">
      <c r="A377" s="46"/>
      <c r="B377" s="141">
        <v>4</v>
      </c>
      <c r="C377" s="142"/>
      <c r="D377" s="143" t="s">
        <v>45</v>
      </c>
      <c r="E377" s="143"/>
      <c r="F377" s="144">
        <f>F378</f>
        <v>0</v>
      </c>
      <c r="G377" s="145"/>
      <c r="H377" s="170">
        <f>H378</f>
        <v>100000</v>
      </c>
      <c r="I377" s="170"/>
      <c r="J377" s="144">
        <f>J378</f>
        <v>100000</v>
      </c>
      <c r="K377" s="145"/>
      <c r="L377" s="170">
        <f>L378</f>
        <v>100000</v>
      </c>
      <c r="M377" s="170"/>
      <c r="N377" s="144">
        <f>N378</f>
        <v>0</v>
      </c>
      <c r="O377" s="145"/>
      <c r="P377" s="44"/>
    </row>
    <row r="378" spans="1:16" ht="29.25" customHeight="1" x14ac:dyDescent="0.25">
      <c r="A378" s="45"/>
      <c r="B378" s="92">
        <v>42</v>
      </c>
      <c r="C378" s="93"/>
      <c r="D378" s="131" t="s">
        <v>131</v>
      </c>
      <c r="E378" s="131"/>
      <c r="F378" s="96">
        <v>0</v>
      </c>
      <c r="G378" s="97"/>
      <c r="H378" s="107">
        <v>100000</v>
      </c>
      <c r="I378" s="107"/>
      <c r="J378" s="96">
        <v>100000</v>
      </c>
      <c r="K378" s="97"/>
      <c r="L378" s="107">
        <v>100000</v>
      </c>
      <c r="M378" s="107"/>
      <c r="N378" s="96">
        <v>0</v>
      </c>
      <c r="O378" s="97"/>
      <c r="P378" s="44" t="s">
        <v>355</v>
      </c>
    </row>
    <row r="379" spans="1:16" ht="29.25" customHeight="1" x14ac:dyDescent="0.25">
      <c r="A379" s="50"/>
      <c r="B379" s="149" t="s">
        <v>180</v>
      </c>
      <c r="C379" s="150"/>
      <c r="D379" s="151" t="s">
        <v>181</v>
      </c>
      <c r="E379" s="151"/>
      <c r="F379" s="152">
        <f>F380+F397+F402+F426</f>
        <v>4125</v>
      </c>
      <c r="G379" s="153"/>
      <c r="H379" s="152">
        <f>H380+H397+H402+H426</f>
        <v>1435000</v>
      </c>
      <c r="I379" s="153"/>
      <c r="J379" s="152">
        <f>J380+J397+J402+J426</f>
        <v>1506500</v>
      </c>
      <c r="K379" s="153"/>
      <c r="L379" s="152">
        <f>L380+L397+L402+L426</f>
        <v>256550</v>
      </c>
      <c r="M379" s="153"/>
      <c r="N379" s="152">
        <f>N380+N397+N402+N426</f>
        <v>205000</v>
      </c>
      <c r="O379" s="153"/>
      <c r="P379" s="40"/>
    </row>
    <row r="380" spans="1:16" ht="15" customHeight="1" x14ac:dyDescent="0.25">
      <c r="A380" s="49"/>
      <c r="B380" s="154" t="s">
        <v>182</v>
      </c>
      <c r="C380" s="155"/>
      <c r="D380" s="166" t="s">
        <v>183</v>
      </c>
      <c r="E380" s="166"/>
      <c r="F380" s="159">
        <f>F381+F387+F392</f>
        <v>4125</v>
      </c>
      <c r="G380" s="160"/>
      <c r="H380" s="159">
        <f>H381+H387+H392</f>
        <v>60000</v>
      </c>
      <c r="I380" s="160"/>
      <c r="J380" s="159">
        <f>J381+J387+J392</f>
        <v>110000</v>
      </c>
      <c r="K380" s="160"/>
      <c r="L380" s="159">
        <f>L381+L387+L392</f>
        <v>30000</v>
      </c>
      <c r="M380" s="160"/>
      <c r="N380" s="159">
        <f>N381+N387+N392</f>
        <v>30000</v>
      </c>
      <c r="O380" s="160"/>
      <c r="P380" s="42"/>
    </row>
    <row r="381" spans="1:16" ht="42.75" customHeight="1" x14ac:dyDescent="0.25">
      <c r="A381" s="43"/>
      <c r="B381" s="171" t="s">
        <v>184</v>
      </c>
      <c r="C381" s="172"/>
      <c r="D381" s="173" t="s">
        <v>185</v>
      </c>
      <c r="E381" s="173"/>
      <c r="F381" s="112">
        <f>F385</f>
        <v>4125</v>
      </c>
      <c r="G381" s="113"/>
      <c r="H381" s="112">
        <f>H385</f>
        <v>30000</v>
      </c>
      <c r="I381" s="113"/>
      <c r="J381" s="112">
        <f>J385</f>
        <v>50000</v>
      </c>
      <c r="K381" s="113"/>
      <c r="L381" s="112">
        <f>L385</f>
        <v>0</v>
      </c>
      <c r="M381" s="113"/>
      <c r="N381" s="112">
        <f>N385</f>
        <v>0</v>
      </c>
      <c r="O381" s="113"/>
      <c r="P381" s="44"/>
    </row>
    <row r="382" spans="1:16" ht="26.25" customHeight="1" x14ac:dyDescent="0.25">
      <c r="A382" s="70"/>
      <c r="B382" s="98" t="s">
        <v>111</v>
      </c>
      <c r="C382" s="99"/>
      <c r="D382" s="100" t="s">
        <v>24</v>
      </c>
      <c r="E382" s="100"/>
      <c r="F382" s="101">
        <v>4125</v>
      </c>
      <c r="G382" s="102"/>
      <c r="H382" s="106">
        <v>0</v>
      </c>
      <c r="I382" s="106"/>
      <c r="J382" s="101">
        <v>20000</v>
      </c>
      <c r="K382" s="102"/>
      <c r="L382" s="106"/>
      <c r="M382" s="106"/>
      <c r="N382" s="101"/>
      <c r="O382" s="102"/>
      <c r="P382" s="71"/>
    </row>
    <row r="383" spans="1:16" ht="18" customHeight="1" x14ac:dyDescent="0.25">
      <c r="A383" s="70"/>
      <c r="B383" s="98" t="s">
        <v>113</v>
      </c>
      <c r="C383" s="99"/>
      <c r="D383" s="100" t="s">
        <v>29</v>
      </c>
      <c r="E383" s="100"/>
      <c r="F383" s="101">
        <v>0</v>
      </c>
      <c r="G383" s="102"/>
      <c r="H383" s="106">
        <v>30000</v>
      </c>
      <c r="I383" s="106"/>
      <c r="J383" s="101">
        <v>0</v>
      </c>
      <c r="K383" s="102"/>
      <c r="L383" s="106"/>
      <c r="M383" s="106"/>
      <c r="N383" s="101"/>
      <c r="O383" s="102"/>
      <c r="P383" s="71"/>
    </row>
    <row r="384" spans="1:16" ht="17.25" customHeight="1" x14ac:dyDescent="0.25">
      <c r="A384" s="70"/>
      <c r="B384" s="98" t="s">
        <v>112</v>
      </c>
      <c r="C384" s="99"/>
      <c r="D384" s="100" t="s">
        <v>26</v>
      </c>
      <c r="E384" s="100"/>
      <c r="F384" s="101">
        <v>0</v>
      </c>
      <c r="G384" s="102"/>
      <c r="H384" s="106">
        <v>0</v>
      </c>
      <c r="I384" s="106"/>
      <c r="J384" s="101">
        <v>30000</v>
      </c>
      <c r="K384" s="102"/>
      <c r="L384" s="106"/>
      <c r="M384" s="106"/>
      <c r="N384" s="101"/>
      <c r="O384" s="102"/>
      <c r="P384" s="71"/>
    </row>
    <row r="385" spans="1:16" ht="27.75" customHeight="1" x14ac:dyDescent="0.25">
      <c r="A385" s="46"/>
      <c r="B385" s="141">
        <v>4</v>
      </c>
      <c r="C385" s="142"/>
      <c r="D385" s="143" t="s">
        <v>45</v>
      </c>
      <c r="E385" s="143"/>
      <c r="F385" s="144">
        <f>F386</f>
        <v>4125</v>
      </c>
      <c r="G385" s="145"/>
      <c r="H385" s="170">
        <f>H386</f>
        <v>30000</v>
      </c>
      <c r="I385" s="170"/>
      <c r="J385" s="144">
        <f>J386</f>
        <v>50000</v>
      </c>
      <c r="K385" s="145"/>
      <c r="L385" s="170">
        <f>L386</f>
        <v>0</v>
      </c>
      <c r="M385" s="170"/>
      <c r="N385" s="144">
        <f>N386</f>
        <v>0</v>
      </c>
      <c r="O385" s="145"/>
      <c r="P385" s="44"/>
    </row>
    <row r="386" spans="1:16" ht="27" customHeight="1" x14ac:dyDescent="0.25">
      <c r="A386" s="45"/>
      <c r="B386" s="92">
        <v>42</v>
      </c>
      <c r="C386" s="93"/>
      <c r="D386" s="131" t="s">
        <v>51</v>
      </c>
      <c r="E386" s="131"/>
      <c r="F386" s="96">
        <v>4125</v>
      </c>
      <c r="G386" s="97"/>
      <c r="H386" s="107">
        <v>30000</v>
      </c>
      <c r="I386" s="107"/>
      <c r="J386" s="96">
        <v>50000</v>
      </c>
      <c r="K386" s="97"/>
      <c r="L386" s="107">
        <v>0</v>
      </c>
      <c r="M386" s="107"/>
      <c r="N386" s="96">
        <v>0</v>
      </c>
      <c r="O386" s="97"/>
      <c r="P386" s="44" t="s">
        <v>353</v>
      </c>
    </row>
    <row r="387" spans="1:16" ht="27.75" customHeight="1" x14ac:dyDescent="0.25">
      <c r="A387" s="43"/>
      <c r="B387" s="171" t="s">
        <v>186</v>
      </c>
      <c r="C387" s="172"/>
      <c r="D387" s="173" t="s">
        <v>412</v>
      </c>
      <c r="E387" s="173"/>
      <c r="F387" s="112">
        <f>F390</f>
        <v>0</v>
      </c>
      <c r="G387" s="113"/>
      <c r="H387" s="112">
        <f>H390</f>
        <v>30000</v>
      </c>
      <c r="I387" s="113"/>
      <c r="J387" s="112">
        <f>J390</f>
        <v>30000</v>
      </c>
      <c r="K387" s="113"/>
      <c r="L387" s="112">
        <f>L390</f>
        <v>30000</v>
      </c>
      <c r="M387" s="113"/>
      <c r="N387" s="112">
        <f>N390</f>
        <v>30000</v>
      </c>
      <c r="O387" s="113"/>
      <c r="P387" s="44"/>
    </row>
    <row r="388" spans="1:16" ht="20.25" customHeight="1" x14ac:dyDescent="0.25">
      <c r="A388" s="70"/>
      <c r="B388" s="98" t="s">
        <v>111</v>
      </c>
      <c r="C388" s="99"/>
      <c r="D388" s="100" t="s">
        <v>24</v>
      </c>
      <c r="E388" s="100"/>
      <c r="F388" s="101">
        <v>0</v>
      </c>
      <c r="G388" s="102"/>
      <c r="H388" s="106">
        <v>30000</v>
      </c>
      <c r="I388" s="106"/>
      <c r="J388" s="101">
        <v>10000</v>
      </c>
      <c r="K388" s="102"/>
      <c r="L388" s="106"/>
      <c r="M388" s="106"/>
      <c r="N388" s="101"/>
      <c r="O388" s="102"/>
      <c r="P388" s="71"/>
    </row>
    <row r="389" spans="1:16" ht="18.75" customHeight="1" x14ac:dyDescent="0.25">
      <c r="A389" s="70"/>
      <c r="B389" s="98" t="s">
        <v>112</v>
      </c>
      <c r="C389" s="99"/>
      <c r="D389" s="100" t="s">
        <v>26</v>
      </c>
      <c r="E389" s="100"/>
      <c r="F389" s="101">
        <v>0</v>
      </c>
      <c r="G389" s="102"/>
      <c r="H389" s="106">
        <v>0</v>
      </c>
      <c r="I389" s="106"/>
      <c r="J389" s="101">
        <v>20000</v>
      </c>
      <c r="K389" s="102"/>
      <c r="L389" s="106"/>
      <c r="M389" s="106"/>
      <c r="N389" s="101"/>
      <c r="O389" s="102"/>
      <c r="P389" s="71"/>
    </row>
    <row r="390" spans="1:16" ht="27" customHeight="1" x14ac:dyDescent="0.25">
      <c r="A390" s="46"/>
      <c r="B390" s="141">
        <v>4</v>
      </c>
      <c r="C390" s="142"/>
      <c r="D390" s="143" t="s">
        <v>45</v>
      </c>
      <c r="E390" s="143"/>
      <c r="F390" s="144">
        <f>F391</f>
        <v>0</v>
      </c>
      <c r="G390" s="145"/>
      <c r="H390" s="170">
        <f>H391</f>
        <v>30000</v>
      </c>
      <c r="I390" s="170"/>
      <c r="J390" s="144">
        <f>J391</f>
        <v>30000</v>
      </c>
      <c r="K390" s="145"/>
      <c r="L390" s="170">
        <f>L391</f>
        <v>30000</v>
      </c>
      <c r="M390" s="170"/>
      <c r="N390" s="144">
        <f>N391</f>
        <v>30000</v>
      </c>
      <c r="O390" s="145"/>
      <c r="P390" s="44"/>
    </row>
    <row r="391" spans="1:16" ht="29.25" customHeight="1" x14ac:dyDescent="0.25">
      <c r="A391" s="45"/>
      <c r="B391" s="92">
        <v>42</v>
      </c>
      <c r="C391" s="93"/>
      <c r="D391" s="131" t="s">
        <v>51</v>
      </c>
      <c r="E391" s="131"/>
      <c r="F391" s="96">
        <v>0</v>
      </c>
      <c r="G391" s="97"/>
      <c r="H391" s="107">
        <v>30000</v>
      </c>
      <c r="I391" s="107"/>
      <c r="J391" s="96">
        <v>30000</v>
      </c>
      <c r="K391" s="97"/>
      <c r="L391" s="107">
        <v>30000</v>
      </c>
      <c r="M391" s="107"/>
      <c r="N391" s="96">
        <v>30000</v>
      </c>
      <c r="O391" s="97"/>
      <c r="P391" s="44" t="s">
        <v>353</v>
      </c>
    </row>
    <row r="392" spans="1:16" ht="42.75" customHeight="1" x14ac:dyDescent="0.25">
      <c r="A392" s="43"/>
      <c r="B392" s="171" t="s">
        <v>409</v>
      </c>
      <c r="C392" s="172"/>
      <c r="D392" s="173" t="s">
        <v>408</v>
      </c>
      <c r="E392" s="173"/>
      <c r="F392" s="112">
        <f>F395</f>
        <v>0</v>
      </c>
      <c r="G392" s="113"/>
      <c r="H392" s="112">
        <f>H395</f>
        <v>0</v>
      </c>
      <c r="I392" s="113"/>
      <c r="J392" s="112">
        <f>J395</f>
        <v>30000</v>
      </c>
      <c r="K392" s="113"/>
      <c r="L392" s="112">
        <f>L395</f>
        <v>0</v>
      </c>
      <c r="M392" s="113"/>
      <c r="N392" s="112">
        <f>N395</f>
        <v>0</v>
      </c>
      <c r="O392" s="113"/>
      <c r="P392" s="44"/>
    </row>
    <row r="393" spans="1:16" ht="18.75" customHeight="1" x14ac:dyDescent="0.25">
      <c r="A393" s="70"/>
      <c r="B393" s="98" t="s">
        <v>111</v>
      </c>
      <c r="C393" s="99"/>
      <c r="D393" s="100" t="s">
        <v>24</v>
      </c>
      <c r="E393" s="100"/>
      <c r="F393" s="101">
        <v>0</v>
      </c>
      <c r="G393" s="102"/>
      <c r="H393" s="106">
        <v>0</v>
      </c>
      <c r="I393" s="106"/>
      <c r="J393" s="101">
        <v>20000</v>
      </c>
      <c r="K393" s="102"/>
      <c r="L393" s="106"/>
      <c r="M393" s="106"/>
      <c r="N393" s="101"/>
      <c r="O393" s="102"/>
      <c r="P393" s="71"/>
    </row>
    <row r="394" spans="1:16" ht="19.5" customHeight="1" x14ac:dyDescent="0.25">
      <c r="A394" s="70"/>
      <c r="B394" s="98" t="s">
        <v>112</v>
      </c>
      <c r="C394" s="99"/>
      <c r="D394" s="100" t="s">
        <v>26</v>
      </c>
      <c r="E394" s="100"/>
      <c r="F394" s="101">
        <v>0</v>
      </c>
      <c r="G394" s="102"/>
      <c r="H394" s="106">
        <v>0</v>
      </c>
      <c r="I394" s="106"/>
      <c r="J394" s="101">
        <v>10000</v>
      </c>
      <c r="K394" s="102"/>
      <c r="L394" s="106"/>
      <c r="M394" s="106"/>
      <c r="N394" s="101"/>
      <c r="O394" s="102"/>
      <c r="P394" s="71"/>
    </row>
    <row r="395" spans="1:16" ht="29.25" customHeight="1" x14ac:dyDescent="0.25">
      <c r="A395" s="46"/>
      <c r="B395" s="141">
        <v>3</v>
      </c>
      <c r="C395" s="142"/>
      <c r="D395" s="143" t="s">
        <v>38</v>
      </c>
      <c r="E395" s="143"/>
      <c r="F395" s="144">
        <v>0</v>
      </c>
      <c r="G395" s="145"/>
      <c r="H395" s="170">
        <v>0</v>
      </c>
      <c r="I395" s="170"/>
      <c r="J395" s="144">
        <f>J396</f>
        <v>30000</v>
      </c>
      <c r="K395" s="145"/>
      <c r="L395" s="170">
        <f>L396</f>
        <v>0</v>
      </c>
      <c r="M395" s="170"/>
      <c r="N395" s="144">
        <f>N396</f>
        <v>0</v>
      </c>
      <c r="O395" s="145"/>
      <c r="P395" s="44"/>
    </row>
    <row r="396" spans="1:16" ht="29.25" customHeight="1" x14ac:dyDescent="0.25">
      <c r="A396" s="45"/>
      <c r="B396" s="92">
        <v>32</v>
      </c>
      <c r="C396" s="93"/>
      <c r="D396" s="131" t="s">
        <v>40</v>
      </c>
      <c r="E396" s="131"/>
      <c r="F396" s="96">
        <v>0</v>
      </c>
      <c r="G396" s="97"/>
      <c r="H396" s="107">
        <v>0</v>
      </c>
      <c r="I396" s="107"/>
      <c r="J396" s="96">
        <v>30000</v>
      </c>
      <c r="K396" s="97"/>
      <c r="L396" s="107">
        <v>0</v>
      </c>
      <c r="M396" s="107"/>
      <c r="N396" s="96">
        <v>0</v>
      </c>
      <c r="O396" s="97"/>
      <c r="P396" s="44" t="s">
        <v>353</v>
      </c>
    </row>
    <row r="397" spans="1:16" x14ac:dyDescent="0.25">
      <c r="A397" s="49"/>
      <c r="B397" s="154" t="s">
        <v>187</v>
      </c>
      <c r="C397" s="155"/>
      <c r="D397" s="166" t="s">
        <v>188</v>
      </c>
      <c r="E397" s="166"/>
      <c r="F397" s="159">
        <f>F398</f>
        <v>0</v>
      </c>
      <c r="G397" s="160"/>
      <c r="H397" s="159">
        <f>H398</f>
        <v>20000</v>
      </c>
      <c r="I397" s="160"/>
      <c r="J397" s="159">
        <f>J398</f>
        <v>20000</v>
      </c>
      <c r="K397" s="160"/>
      <c r="L397" s="159">
        <f>L398</f>
        <v>20000</v>
      </c>
      <c r="M397" s="160"/>
      <c r="N397" s="159">
        <f>N398</f>
        <v>20000</v>
      </c>
      <c r="O397" s="160"/>
      <c r="P397" s="42"/>
    </row>
    <row r="398" spans="1:16" ht="30.75" customHeight="1" x14ac:dyDescent="0.25">
      <c r="A398" s="47"/>
      <c r="B398" s="88" t="s">
        <v>191</v>
      </c>
      <c r="C398" s="89"/>
      <c r="D398" s="178" t="s">
        <v>192</v>
      </c>
      <c r="E398" s="178"/>
      <c r="F398" s="90">
        <f>F400</f>
        <v>0</v>
      </c>
      <c r="G398" s="91"/>
      <c r="H398" s="90">
        <f>H400</f>
        <v>20000</v>
      </c>
      <c r="I398" s="91"/>
      <c r="J398" s="90">
        <f>J400</f>
        <v>20000</v>
      </c>
      <c r="K398" s="91"/>
      <c r="L398" s="90">
        <f>L400</f>
        <v>20000</v>
      </c>
      <c r="M398" s="91"/>
      <c r="N398" s="90">
        <f>N400</f>
        <v>20000</v>
      </c>
      <c r="O398" s="91"/>
      <c r="P398" s="44"/>
    </row>
    <row r="399" spans="1:16" ht="27" customHeight="1" x14ac:dyDescent="0.25">
      <c r="A399" s="73"/>
      <c r="B399" s="98" t="s">
        <v>111</v>
      </c>
      <c r="C399" s="99"/>
      <c r="D399" s="100" t="s">
        <v>24</v>
      </c>
      <c r="E399" s="100"/>
      <c r="F399" s="101">
        <v>0</v>
      </c>
      <c r="G399" s="102"/>
      <c r="H399" s="101">
        <v>20000</v>
      </c>
      <c r="I399" s="102"/>
      <c r="J399" s="101">
        <v>20000</v>
      </c>
      <c r="K399" s="102"/>
      <c r="L399" s="101"/>
      <c r="M399" s="102"/>
      <c r="N399" s="101"/>
      <c r="O399" s="102"/>
      <c r="P399" s="71"/>
    </row>
    <row r="400" spans="1:16" x14ac:dyDescent="0.25">
      <c r="A400" s="46"/>
      <c r="B400" s="141">
        <v>3</v>
      </c>
      <c r="C400" s="142"/>
      <c r="D400" s="143" t="s">
        <v>38</v>
      </c>
      <c r="E400" s="143"/>
      <c r="F400" s="144">
        <f>F401</f>
        <v>0</v>
      </c>
      <c r="G400" s="145"/>
      <c r="H400" s="144">
        <f>H401</f>
        <v>20000</v>
      </c>
      <c r="I400" s="145"/>
      <c r="J400" s="144">
        <f>J401</f>
        <v>20000</v>
      </c>
      <c r="K400" s="145"/>
      <c r="L400" s="144">
        <f>L401</f>
        <v>20000</v>
      </c>
      <c r="M400" s="145"/>
      <c r="N400" s="144">
        <f>N401</f>
        <v>20000</v>
      </c>
      <c r="O400" s="145"/>
      <c r="P400" s="44"/>
    </row>
    <row r="401" spans="1:16" x14ac:dyDescent="0.25">
      <c r="A401" s="45"/>
      <c r="B401" s="92">
        <v>32</v>
      </c>
      <c r="C401" s="93"/>
      <c r="D401" s="131" t="s">
        <v>40</v>
      </c>
      <c r="E401" s="131"/>
      <c r="F401" s="96">
        <v>0</v>
      </c>
      <c r="G401" s="97"/>
      <c r="H401" s="107">
        <v>20000</v>
      </c>
      <c r="I401" s="107"/>
      <c r="J401" s="96">
        <v>20000</v>
      </c>
      <c r="K401" s="97"/>
      <c r="L401" s="107">
        <v>20000</v>
      </c>
      <c r="M401" s="107"/>
      <c r="N401" s="96">
        <v>20000</v>
      </c>
      <c r="O401" s="97"/>
      <c r="P401" s="44" t="s">
        <v>353</v>
      </c>
    </row>
    <row r="402" spans="1:16" x14ac:dyDescent="0.25">
      <c r="A402" s="49"/>
      <c r="B402" s="154" t="s">
        <v>376</v>
      </c>
      <c r="C402" s="155"/>
      <c r="D402" s="166" t="s">
        <v>190</v>
      </c>
      <c r="E402" s="166"/>
      <c r="F402" s="159">
        <f>F403+F411+F415+F419</f>
        <v>0</v>
      </c>
      <c r="G402" s="160"/>
      <c r="H402" s="159">
        <f>H403+H411+H415+H419</f>
        <v>1325000</v>
      </c>
      <c r="I402" s="160"/>
      <c r="J402" s="159">
        <f>J403+J411+J415+J419</f>
        <v>1346500</v>
      </c>
      <c r="K402" s="160"/>
      <c r="L402" s="159">
        <f>L403+L411+L415+L419</f>
        <v>176550</v>
      </c>
      <c r="M402" s="160"/>
      <c r="N402" s="159">
        <f>N403+N411+N415+N419</f>
        <v>135000</v>
      </c>
      <c r="O402" s="160"/>
      <c r="P402" s="42"/>
    </row>
    <row r="403" spans="1:16" ht="27" customHeight="1" x14ac:dyDescent="0.25">
      <c r="A403" s="47"/>
      <c r="B403" s="88" t="s">
        <v>193</v>
      </c>
      <c r="C403" s="89"/>
      <c r="D403" s="178" t="s">
        <v>194</v>
      </c>
      <c r="E403" s="178"/>
      <c r="F403" s="90">
        <f>F407+F409</f>
        <v>0</v>
      </c>
      <c r="G403" s="91"/>
      <c r="H403" s="90">
        <f>H407+H409</f>
        <v>1300000</v>
      </c>
      <c r="I403" s="91"/>
      <c r="J403" s="90">
        <f>J407+J409</f>
        <v>1280000</v>
      </c>
      <c r="K403" s="91"/>
      <c r="L403" s="90">
        <f>L407+L409</f>
        <v>110000</v>
      </c>
      <c r="M403" s="91"/>
      <c r="N403" s="90">
        <f>N407+N409</f>
        <v>110000</v>
      </c>
      <c r="O403" s="91"/>
      <c r="P403" s="44"/>
    </row>
    <row r="404" spans="1:16" ht="18.75" customHeight="1" x14ac:dyDescent="0.25">
      <c r="A404" s="73"/>
      <c r="B404" s="98" t="s">
        <v>113</v>
      </c>
      <c r="C404" s="99"/>
      <c r="D404" s="100" t="s">
        <v>29</v>
      </c>
      <c r="E404" s="100"/>
      <c r="F404" s="101">
        <v>0</v>
      </c>
      <c r="G404" s="102"/>
      <c r="H404" s="101">
        <v>0</v>
      </c>
      <c r="I404" s="102"/>
      <c r="J404" s="101">
        <v>200500</v>
      </c>
      <c r="K404" s="102"/>
      <c r="L404" s="101"/>
      <c r="M404" s="102"/>
      <c r="N404" s="101"/>
      <c r="O404" s="102"/>
      <c r="P404" s="71"/>
    </row>
    <row r="405" spans="1:16" ht="15" customHeight="1" x14ac:dyDescent="0.25">
      <c r="A405" s="73"/>
      <c r="B405" s="98" t="s">
        <v>146</v>
      </c>
      <c r="C405" s="99"/>
      <c r="D405" s="100" t="s">
        <v>27</v>
      </c>
      <c r="E405" s="100"/>
      <c r="F405" s="101">
        <v>0</v>
      </c>
      <c r="G405" s="102"/>
      <c r="H405" s="101">
        <v>1300000</v>
      </c>
      <c r="I405" s="102"/>
      <c r="J405" s="101">
        <v>1079500</v>
      </c>
      <c r="K405" s="102"/>
      <c r="L405" s="101"/>
      <c r="M405" s="102"/>
      <c r="N405" s="101"/>
      <c r="O405" s="102"/>
      <c r="P405" s="71"/>
    </row>
    <row r="406" spans="1:16" ht="25.5" customHeight="1" x14ac:dyDescent="0.25">
      <c r="A406" s="70"/>
      <c r="B406" s="98" t="s">
        <v>152</v>
      </c>
      <c r="C406" s="99"/>
      <c r="D406" s="100" t="s">
        <v>37</v>
      </c>
      <c r="E406" s="100"/>
      <c r="F406" s="101">
        <v>0</v>
      </c>
      <c r="G406" s="102"/>
      <c r="H406" s="106">
        <v>0</v>
      </c>
      <c r="I406" s="106"/>
      <c r="J406" s="101">
        <v>0</v>
      </c>
      <c r="K406" s="102"/>
      <c r="L406" s="106"/>
      <c r="M406" s="106"/>
      <c r="N406" s="101"/>
      <c r="O406" s="102"/>
      <c r="P406" s="71"/>
    </row>
    <row r="407" spans="1:16" ht="15" customHeight="1" x14ac:dyDescent="0.25">
      <c r="A407" s="46"/>
      <c r="B407" s="141">
        <v>3</v>
      </c>
      <c r="C407" s="142"/>
      <c r="D407" s="143" t="s">
        <v>38</v>
      </c>
      <c r="E407" s="143"/>
      <c r="F407" s="144">
        <f>F408</f>
        <v>0</v>
      </c>
      <c r="G407" s="145"/>
      <c r="H407" s="144">
        <f>H408</f>
        <v>30000</v>
      </c>
      <c r="I407" s="145"/>
      <c r="J407" s="144">
        <f>J408</f>
        <v>10000</v>
      </c>
      <c r="K407" s="145"/>
      <c r="L407" s="144">
        <f>L408</f>
        <v>10000</v>
      </c>
      <c r="M407" s="145"/>
      <c r="N407" s="144">
        <f>N408</f>
        <v>10000</v>
      </c>
      <c r="O407" s="145"/>
      <c r="P407" s="44"/>
    </row>
    <row r="408" spans="1:16" ht="15" customHeight="1" x14ac:dyDescent="0.25">
      <c r="A408" s="45"/>
      <c r="B408" s="92">
        <v>32</v>
      </c>
      <c r="C408" s="93"/>
      <c r="D408" s="131" t="s">
        <v>40</v>
      </c>
      <c r="E408" s="131"/>
      <c r="F408" s="96">
        <v>0</v>
      </c>
      <c r="G408" s="97"/>
      <c r="H408" s="107">
        <v>30000</v>
      </c>
      <c r="I408" s="107"/>
      <c r="J408" s="96">
        <v>10000</v>
      </c>
      <c r="K408" s="97"/>
      <c r="L408" s="107">
        <v>10000</v>
      </c>
      <c r="M408" s="107"/>
      <c r="N408" s="96">
        <v>10000</v>
      </c>
      <c r="O408" s="97"/>
      <c r="P408" s="44" t="s">
        <v>359</v>
      </c>
    </row>
    <row r="409" spans="1:16" ht="29.25" customHeight="1" x14ac:dyDescent="0.25">
      <c r="A409" s="46"/>
      <c r="B409" s="141">
        <v>4</v>
      </c>
      <c r="C409" s="142"/>
      <c r="D409" s="143" t="s">
        <v>45</v>
      </c>
      <c r="E409" s="143"/>
      <c r="F409" s="144">
        <f>F410</f>
        <v>0</v>
      </c>
      <c r="G409" s="145"/>
      <c r="H409" s="170">
        <f>H410</f>
        <v>1270000</v>
      </c>
      <c r="I409" s="170"/>
      <c r="J409" s="144">
        <f>J410</f>
        <v>1270000</v>
      </c>
      <c r="K409" s="145"/>
      <c r="L409" s="170">
        <f>L410</f>
        <v>100000</v>
      </c>
      <c r="M409" s="170"/>
      <c r="N409" s="144">
        <f>N410</f>
        <v>100000</v>
      </c>
      <c r="O409" s="145"/>
      <c r="P409" s="44"/>
    </row>
    <row r="410" spans="1:16" ht="27" customHeight="1" x14ac:dyDescent="0.25">
      <c r="A410" s="45"/>
      <c r="B410" s="92">
        <v>45</v>
      </c>
      <c r="C410" s="93"/>
      <c r="D410" s="131" t="s">
        <v>349</v>
      </c>
      <c r="E410" s="131"/>
      <c r="F410" s="96">
        <v>0</v>
      </c>
      <c r="G410" s="97"/>
      <c r="H410" s="107">
        <v>1270000</v>
      </c>
      <c r="I410" s="107"/>
      <c r="J410" s="96">
        <v>1270000</v>
      </c>
      <c r="K410" s="97"/>
      <c r="L410" s="107">
        <v>100000</v>
      </c>
      <c r="M410" s="107"/>
      <c r="N410" s="96">
        <v>100000</v>
      </c>
      <c r="O410" s="97"/>
      <c r="P410" s="44" t="s">
        <v>359</v>
      </c>
    </row>
    <row r="411" spans="1:16" ht="29.25" customHeight="1" x14ac:dyDescent="0.25">
      <c r="A411" s="47"/>
      <c r="B411" s="88" t="s">
        <v>196</v>
      </c>
      <c r="C411" s="89"/>
      <c r="D411" s="178" t="s">
        <v>195</v>
      </c>
      <c r="E411" s="178"/>
      <c r="F411" s="90">
        <f>F413</f>
        <v>0</v>
      </c>
      <c r="G411" s="91"/>
      <c r="H411" s="90">
        <f>H413</f>
        <v>20000</v>
      </c>
      <c r="I411" s="91"/>
      <c r="J411" s="90">
        <f>J413</f>
        <v>20000</v>
      </c>
      <c r="K411" s="91"/>
      <c r="L411" s="90">
        <f>L413</f>
        <v>20000</v>
      </c>
      <c r="M411" s="91"/>
      <c r="N411" s="90">
        <f>N413</f>
        <v>20000</v>
      </c>
      <c r="O411" s="91"/>
      <c r="P411" s="44"/>
    </row>
    <row r="412" spans="1:16" ht="16.5" customHeight="1" x14ac:dyDescent="0.25">
      <c r="A412" s="73"/>
      <c r="B412" s="98" t="s">
        <v>112</v>
      </c>
      <c r="C412" s="99"/>
      <c r="D412" s="100" t="s">
        <v>26</v>
      </c>
      <c r="E412" s="100"/>
      <c r="F412" s="101">
        <v>0</v>
      </c>
      <c r="G412" s="102"/>
      <c r="H412" s="101">
        <v>20000</v>
      </c>
      <c r="I412" s="102"/>
      <c r="J412" s="101">
        <v>20000</v>
      </c>
      <c r="K412" s="102"/>
      <c r="L412" s="101"/>
      <c r="M412" s="102"/>
      <c r="N412" s="101"/>
      <c r="O412" s="102"/>
      <c r="P412" s="71"/>
    </row>
    <row r="413" spans="1:16" ht="15" customHeight="1" x14ac:dyDescent="0.25">
      <c r="A413" s="46"/>
      <c r="B413" s="141">
        <v>3</v>
      </c>
      <c r="C413" s="142"/>
      <c r="D413" s="143" t="s">
        <v>38</v>
      </c>
      <c r="E413" s="143"/>
      <c r="F413" s="144">
        <f>F414</f>
        <v>0</v>
      </c>
      <c r="G413" s="145"/>
      <c r="H413" s="144">
        <f>H414</f>
        <v>20000</v>
      </c>
      <c r="I413" s="145"/>
      <c r="J413" s="144">
        <f>J414</f>
        <v>20000</v>
      </c>
      <c r="K413" s="145"/>
      <c r="L413" s="144">
        <f>L414</f>
        <v>20000</v>
      </c>
      <c r="M413" s="145"/>
      <c r="N413" s="144">
        <f>N414</f>
        <v>20000</v>
      </c>
      <c r="O413" s="145"/>
      <c r="P413" s="44"/>
    </row>
    <row r="414" spans="1:16" ht="15" customHeight="1" x14ac:dyDescent="0.25">
      <c r="A414" s="45"/>
      <c r="B414" s="92">
        <v>32</v>
      </c>
      <c r="C414" s="93"/>
      <c r="D414" s="131" t="s">
        <v>40</v>
      </c>
      <c r="E414" s="131"/>
      <c r="F414" s="96">
        <v>0</v>
      </c>
      <c r="G414" s="97"/>
      <c r="H414" s="107">
        <v>20000</v>
      </c>
      <c r="I414" s="107"/>
      <c r="J414" s="96">
        <v>20000</v>
      </c>
      <c r="K414" s="97"/>
      <c r="L414" s="107">
        <v>20000</v>
      </c>
      <c r="M414" s="107"/>
      <c r="N414" s="96">
        <v>20000</v>
      </c>
      <c r="O414" s="97"/>
      <c r="P414" s="44" t="s">
        <v>359</v>
      </c>
    </row>
    <row r="415" spans="1:16" ht="30" customHeight="1" x14ac:dyDescent="0.25">
      <c r="A415" s="47"/>
      <c r="B415" s="88" t="s">
        <v>197</v>
      </c>
      <c r="C415" s="89"/>
      <c r="D415" s="178" t="s">
        <v>190</v>
      </c>
      <c r="E415" s="178"/>
      <c r="F415" s="90">
        <f>F417</f>
        <v>0</v>
      </c>
      <c r="G415" s="91"/>
      <c r="H415" s="90">
        <f>H417</f>
        <v>5000</v>
      </c>
      <c r="I415" s="91"/>
      <c r="J415" s="90">
        <f>J417</f>
        <v>5000</v>
      </c>
      <c r="K415" s="91"/>
      <c r="L415" s="90">
        <f>L417</f>
        <v>5000</v>
      </c>
      <c r="M415" s="91"/>
      <c r="N415" s="90">
        <f>N417</f>
        <v>5000</v>
      </c>
      <c r="O415" s="91"/>
      <c r="P415" s="44"/>
    </row>
    <row r="416" spans="1:16" ht="19.5" customHeight="1" x14ac:dyDescent="0.25">
      <c r="A416" s="73"/>
      <c r="B416" s="98" t="s">
        <v>111</v>
      </c>
      <c r="C416" s="99"/>
      <c r="D416" s="100" t="s">
        <v>24</v>
      </c>
      <c r="E416" s="100"/>
      <c r="F416" s="101">
        <v>0</v>
      </c>
      <c r="G416" s="102"/>
      <c r="H416" s="101">
        <v>5000</v>
      </c>
      <c r="I416" s="102"/>
      <c r="J416" s="101">
        <v>5000</v>
      </c>
      <c r="K416" s="102"/>
      <c r="L416" s="101"/>
      <c r="M416" s="102"/>
      <c r="N416" s="101"/>
      <c r="O416" s="102"/>
      <c r="P416" s="71"/>
    </row>
    <row r="417" spans="1:16" x14ac:dyDescent="0.25">
      <c r="A417" s="46"/>
      <c r="B417" s="141">
        <v>3</v>
      </c>
      <c r="C417" s="142"/>
      <c r="D417" s="143" t="s">
        <v>38</v>
      </c>
      <c r="E417" s="143"/>
      <c r="F417" s="144">
        <f>F418</f>
        <v>0</v>
      </c>
      <c r="G417" s="145"/>
      <c r="H417" s="144">
        <f>H418</f>
        <v>5000</v>
      </c>
      <c r="I417" s="145"/>
      <c r="J417" s="144">
        <f>J418</f>
        <v>5000</v>
      </c>
      <c r="K417" s="145"/>
      <c r="L417" s="144">
        <f>L418</f>
        <v>5000</v>
      </c>
      <c r="M417" s="145"/>
      <c r="N417" s="144">
        <f>N418</f>
        <v>5000</v>
      </c>
      <c r="O417" s="145"/>
      <c r="P417" s="44"/>
    </row>
    <row r="418" spans="1:16" ht="15" customHeight="1" x14ac:dyDescent="0.25">
      <c r="A418" s="45"/>
      <c r="B418" s="92">
        <v>32</v>
      </c>
      <c r="C418" s="93"/>
      <c r="D418" s="131" t="s">
        <v>40</v>
      </c>
      <c r="E418" s="131"/>
      <c r="F418" s="96">
        <v>0</v>
      </c>
      <c r="G418" s="97"/>
      <c r="H418" s="107">
        <v>5000</v>
      </c>
      <c r="I418" s="107"/>
      <c r="J418" s="96">
        <v>5000</v>
      </c>
      <c r="K418" s="97"/>
      <c r="L418" s="107">
        <v>5000</v>
      </c>
      <c r="M418" s="107"/>
      <c r="N418" s="96">
        <v>5000</v>
      </c>
      <c r="O418" s="97"/>
      <c r="P418" s="44" t="s">
        <v>360</v>
      </c>
    </row>
    <row r="419" spans="1:16" ht="32.25" customHeight="1" x14ac:dyDescent="0.25">
      <c r="A419" s="47"/>
      <c r="B419" s="88" t="s">
        <v>410</v>
      </c>
      <c r="C419" s="89"/>
      <c r="D419" s="178" t="s">
        <v>411</v>
      </c>
      <c r="E419" s="178"/>
      <c r="F419" s="90">
        <f>F422</f>
        <v>0</v>
      </c>
      <c r="G419" s="91"/>
      <c r="H419" s="90">
        <f>H422</f>
        <v>0</v>
      </c>
      <c r="I419" s="91"/>
      <c r="J419" s="90">
        <f>J422+J424</f>
        <v>41500</v>
      </c>
      <c r="K419" s="91"/>
      <c r="L419" s="90">
        <f>L422+L424</f>
        <v>41550</v>
      </c>
      <c r="M419" s="91"/>
      <c r="N419" s="90">
        <f>N422+N424</f>
        <v>0</v>
      </c>
      <c r="O419" s="91"/>
      <c r="P419" s="44"/>
    </row>
    <row r="420" spans="1:16" ht="15" customHeight="1" x14ac:dyDescent="0.25">
      <c r="A420" s="73"/>
      <c r="B420" s="98" t="s">
        <v>111</v>
      </c>
      <c r="C420" s="99"/>
      <c r="D420" s="100" t="s">
        <v>24</v>
      </c>
      <c r="E420" s="100"/>
      <c r="F420" s="101">
        <v>0</v>
      </c>
      <c r="G420" s="102"/>
      <c r="H420" s="101">
        <v>0</v>
      </c>
      <c r="I420" s="102"/>
      <c r="J420" s="101">
        <v>8300</v>
      </c>
      <c r="K420" s="102"/>
      <c r="L420" s="101">
        <v>8310</v>
      </c>
      <c r="M420" s="102"/>
      <c r="N420" s="101"/>
      <c r="O420" s="102"/>
      <c r="P420" s="71"/>
    </row>
    <row r="421" spans="1:16" ht="15" customHeight="1" x14ac:dyDescent="0.25">
      <c r="A421" s="73"/>
      <c r="B421" s="98" t="s">
        <v>146</v>
      </c>
      <c r="C421" s="99"/>
      <c r="D421" s="98" t="s">
        <v>27</v>
      </c>
      <c r="E421" s="99"/>
      <c r="F421" s="57"/>
      <c r="G421" s="58"/>
      <c r="H421" s="57"/>
      <c r="I421" s="58"/>
      <c r="J421" s="101">
        <v>33200</v>
      </c>
      <c r="K421" s="102"/>
      <c r="L421" s="101">
        <v>33240</v>
      </c>
      <c r="M421" s="102"/>
      <c r="N421" s="57"/>
      <c r="O421" s="58"/>
      <c r="P421" s="71"/>
    </row>
    <row r="422" spans="1:16" ht="15" customHeight="1" x14ac:dyDescent="0.25">
      <c r="A422" s="46"/>
      <c r="B422" s="141">
        <v>3</v>
      </c>
      <c r="C422" s="142"/>
      <c r="D422" s="143" t="s">
        <v>38</v>
      </c>
      <c r="E422" s="143"/>
      <c r="F422" s="144">
        <f>F423</f>
        <v>0</v>
      </c>
      <c r="G422" s="145"/>
      <c r="H422" s="144">
        <f>H423</f>
        <v>0</v>
      </c>
      <c r="I422" s="145"/>
      <c r="J422" s="144">
        <f>J423</f>
        <v>38500</v>
      </c>
      <c r="K422" s="145"/>
      <c r="L422" s="144">
        <f>L423</f>
        <v>38550</v>
      </c>
      <c r="M422" s="145"/>
      <c r="N422" s="144">
        <f>N423</f>
        <v>0</v>
      </c>
      <c r="O422" s="145"/>
      <c r="P422" s="52"/>
    </row>
    <row r="423" spans="1:16" ht="15" customHeight="1" x14ac:dyDescent="0.25">
      <c r="A423" s="45"/>
      <c r="B423" s="92">
        <v>32</v>
      </c>
      <c r="C423" s="93"/>
      <c r="D423" s="131" t="s">
        <v>40</v>
      </c>
      <c r="E423" s="131"/>
      <c r="F423" s="96">
        <v>0</v>
      </c>
      <c r="G423" s="97"/>
      <c r="H423" s="107">
        <v>0</v>
      </c>
      <c r="I423" s="107"/>
      <c r="J423" s="96">
        <v>38500</v>
      </c>
      <c r="K423" s="97"/>
      <c r="L423" s="107">
        <v>38550</v>
      </c>
      <c r="M423" s="107"/>
      <c r="N423" s="96">
        <v>0</v>
      </c>
      <c r="O423" s="97"/>
      <c r="P423" s="44" t="s">
        <v>359</v>
      </c>
    </row>
    <row r="424" spans="1:16" ht="30.75" customHeight="1" x14ac:dyDescent="0.25">
      <c r="A424" s="46"/>
      <c r="B424" s="141">
        <v>4</v>
      </c>
      <c r="C424" s="142"/>
      <c r="D424" s="143" t="s">
        <v>45</v>
      </c>
      <c r="E424" s="143"/>
      <c r="F424" s="144">
        <f>F425</f>
        <v>0</v>
      </c>
      <c r="G424" s="145"/>
      <c r="H424" s="170">
        <f>H425</f>
        <v>0</v>
      </c>
      <c r="I424" s="170"/>
      <c r="J424" s="144">
        <f>J425</f>
        <v>3000</v>
      </c>
      <c r="K424" s="145"/>
      <c r="L424" s="170">
        <f>L425</f>
        <v>3000</v>
      </c>
      <c r="M424" s="170"/>
      <c r="N424" s="144">
        <f>N425</f>
        <v>0</v>
      </c>
      <c r="O424" s="145"/>
      <c r="P424" s="44"/>
    </row>
    <row r="425" spans="1:16" ht="29.25" customHeight="1" x14ac:dyDescent="0.25">
      <c r="A425" s="45"/>
      <c r="B425" s="92">
        <v>42</v>
      </c>
      <c r="C425" s="93"/>
      <c r="D425" s="131" t="s">
        <v>51</v>
      </c>
      <c r="E425" s="131"/>
      <c r="F425" s="96">
        <v>0</v>
      </c>
      <c r="G425" s="97"/>
      <c r="H425" s="107">
        <v>0</v>
      </c>
      <c r="I425" s="107"/>
      <c r="J425" s="96">
        <v>3000</v>
      </c>
      <c r="K425" s="97"/>
      <c r="L425" s="107">
        <v>3000</v>
      </c>
      <c r="M425" s="107"/>
      <c r="N425" s="96">
        <v>0</v>
      </c>
      <c r="O425" s="97"/>
      <c r="P425" s="44" t="s">
        <v>359</v>
      </c>
    </row>
    <row r="426" spans="1:16" ht="15" customHeight="1" x14ac:dyDescent="0.25">
      <c r="A426" s="49"/>
      <c r="B426" s="154" t="s">
        <v>189</v>
      </c>
      <c r="C426" s="155"/>
      <c r="D426" s="166" t="s">
        <v>198</v>
      </c>
      <c r="E426" s="166"/>
      <c r="F426" s="159">
        <f>F427</f>
        <v>0</v>
      </c>
      <c r="G426" s="160"/>
      <c r="H426" s="159">
        <f>H427</f>
        <v>30000</v>
      </c>
      <c r="I426" s="160"/>
      <c r="J426" s="159">
        <f>J427</f>
        <v>30000</v>
      </c>
      <c r="K426" s="160"/>
      <c r="L426" s="159">
        <f>L427</f>
        <v>30000</v>
      </c>
      <c r="M426" s="160"/>
      <c r="N426" s="159">
        <f>N427</f>
        <v>20000</v>
      </c>
      <c r="O426" s="160"/>
      <c r="P426" s="42"/>
    </row>
    <row r="427" spans="1:16" ht="33" customHeight="1" x14ac:dyDescent="0.25">
      <c r="A427" s="47"/>
      <c r="B427" s="88" t="s">
        <v>199</v>
      </c>
      <c r="C427" s="89"/>
      <c r="D427" s="178" t="s">
        <v>200</v>
      </c>
      <c r="E427" s="178"/>
      <c r="F427" s="90">
        <f>F430</f>
        <v>0</v>
      </c>
      <c r="G427" s="91"/>
      <c r="H427" s="90">
        <f>H430</f>
        <v>30000</v>
      </c>
      <c r="I427" s="91"/>
      <c r="J427" s="90">
        <f>J430</f>
        <v>30000</v>
      </c>
      <c r="K427" s="91"/>
      <c r="L427" s="90">
        <f>L430</f>
        <v>30000</v>
      </c>
      <c r="M427" s="91"/>
      <c r="N427" s="90">
        <f>N430</f>
        <v>20000</v>
      </c>
      <c r="O427" s="91"/>
      <c r="P427" s="44"/>
    </row>
    <row r="428" spans="1:16" ht="15" customHeight="1" x14ac:dyDescent="0.25">
      <c r="A428" s="73"/>
      <c r="B428" s="98" t="s">
        <v>113</v>
      </c>
      <c r="C428" s="99"/>
      <c r="D428" s="100" t="s">
        <v>29</v>
      </c>
      <c r="E428" s="100"/>
      <c r="F428" s="101">
        <v>0</v>
      </c>
      <c r="G428" s="102"/>
      <c r="H428" s="101">
        <v>0</v>
      </c>
      <c r="I428" s="102"/>
      <c r="J428" s="101">
        <v>0</v>
      </c>
      <c r="K428" s="102"/>
      <c r="L428" s="101"/>
      <c r="M428" s="102"/>
      <c r="N428" s="101"/>
      <c r="O428" s="102"/>
      <c r="P428" s="71"/>
    </row>
    <row r="429" spans="1:16" ht="15" customHeight="1" x14ac:dyDescent="0.25">
      <c r="A429" s="73"/>
      <c r="B429" s="98" t="s">
        <v>112</v>
      </c>
      <c r="C429" s="99"/>
      <c r="D429" s="100" t="s">
        <v>26</v>
      </c>
      <c r="E429" s="100"/>
      <c r="F429" s="147">
        <v>0</v>
      </c>
      <c r="G429" s="148"/>
      <c r="H429" s="147">
        <v>30000</v>
      </c>
      <c r="I429" s="148"/>
      <c r="J429" s="147">
        <v>30000</v>
      </c>
      <c r="K429" s="148"/>
      <c r="L429" s="147"/>
      <c r="M429" s="148"/>
      <c r="N429" s="147"/>
      <c r="O429" s="148"/>
      <c r="P429" s="71"/>
    </row>
    <row r="430" spans="1:16" ht="15.75" customHeight="1" x14ac:dyDescent="0.25">
      <c r="A430" s="46"/>
      <c r="B430" s="141">
        <v>3</v>
      </c>
      <c r="C430" s="142"/>
      <c r="D430" s="143" t="s">
        <v>38</v>
      </c>
      <c r="E430" s="143"/>
      <c r="F430" s="144">
        <f>F431</f>
        <v>0</v>
      </c>
      <c r="G430" s="145"/>
      <c r="H430" s="144">
        <f>H431</f>
        <v>30000</v>
      </c>
      <c r="I430" s="145"/>
      <c r="J430" s="144">
        <f>J431</f>
        <v>30000</v>
      </c>
      <c r="K430" s="145"/>
      <c r="L430" s="144">
        <f>L431</f>
        <v>30000</v>
      </c>
      <c r="M430" s="145"/>
      <c r="N430" s="144">
        <f>N431</f>
        <v>20000</v>
      </c>
      <c r="O430" s="145"/>
      <c r="P430" s="44"/>
    </row>
    <row r="431" spans="1:16" x14ac:dyDescent="0.25">
      <c r="A431" s="45"/>
      <c r="B431" s="92">
        <v>32</v>
      </c>
      <c r="C431" s="93"/>
      <c r="D431" s="131" t="s">
        <v>40</v>
      </c>
      <c r="E431" s="131"/>
      <c r="F431" s="96">
        <v>0</v>
      </c>
      <c r="G431" s="97"/>
      <c r="H431" s="107">
        <v>30000</v>
      </c>
      <c r="I431" s="107"/>
      <c r="J431" s="96">
        <v>30000</v>
      </c>
      <c r="K431" s="97"/>
      <c r="L431" s="107">
        <v>30000</v>
      </c>
      <c r="M431" s="107"/>
      <c r="N431" s="96">
        <v>20000</v>
      </c>
      <c r="O431" s="97"/>
      <c r="P431" s="44" t="s">
        <v>353</v>
      </c>
    </row>
    <row r="432" spans="1:16" ht="15" customHeight="1" x14ac:dyDescent="0.25">
      <c r="A432" s="50"/>
      <c r="B432" s="149" t="s">
        <v>201</v>
      </c>
      <c r="C432" s="150"/>
      <c r="D432" s="151" t="s">
        <v>202</v>
      </c>
      <c r="E432" s="151"/>
      <c r="F432" s="152">
        <f>F433+F451</f>
        <v>58043.31</v>
      </c>
      <c r="G432" s="153"/>
      <c r="H432" s="152">
        <f>H433+H451</f>
        <v>652000</v>
      </c>
      <c r="I432" s="153"/>
      <c r="J432" s="152">
        <f>J433+J451</f>
        <v>1304500</v>
      </c>
      <c r="K432" s="153"/>
      <c r="L432" s="152">
        <f>L433+L451</f>
        <v>374800</v>
      </c>
      <c r="M432" s="153"/>
      <c r="N432" s="152">
        <f>N433+N451</f>
        <v>374800</v>
      </c>
      <c r="O432" s="153"/>
      <c r="P432" s="40"/>
    </row>
    <row r="433" spans="1:16" ht="23.25" customHeight="1" x14ac:dyDescent="0.25">
      <c r="A433" s="49"/>
      <c r="B433" s="154" t="s">
        <v>203</v>
      </c>
      <c r="C433" s="155"/>
      <c r="D433" s="166" t="s">
        <v>204</v>
      </c>
      <c r="E433" s="166"/>
      <c r="F433" s="159">
        <f>F434+F444</f>
        <v>55705.7</v>
      </c>
      <c r="G433" s="160"/>
      <c r="H433" s="159">
        <f>H434+H444</f>
        <v>646000</v>
      </c>
      <c r="I433" s="160"/>
      <c r="J433" s="159">
        <f>J434+J444</f>
        <v>1298500</v>
      </c>
      <c r="K433" s="160"/>
      <c r="L433" s="159">
        <f>L434+L444</f>
        <v>368500</v>
      </c>
      <c r="M433" s="160"/>
      <c r="N433" s="159">
        <f>N434+N444</f>
        <v>368500</v>
      </c>
      <c r="O433" s="160"/>
      <c r="P433" s="42"/>
    </row>
    <row r="434" spans="1:16" ht="32.25" customHeight="1" x14ac:dyDescent="0.25">
      <c r="A434" s="47"/>
      <c r="B434" s="88" t="s">
        <v>205</v>
      </c>
      <c r="C434" s="89"/>
      <c r="D434" s="178" t="s">
        <v>204</v>
      </c>
      <c r="E434" s="178"/>
      <c r="F434" s="90">
        <f>F439+F442</f>
        <v>55705.7</v>
      </c>
      <c r="G434" s="91"/>
      <c r="H434" s="90">
        <f>H439+H442</f>
        <v>46000</v>
      </c>
      <c r="I434" s="91"/>
      <c r="J434" s="90">
        <f>J439+J442</f>
        <v>198500</v>
      </c>
      <c r="K434" s="91"/>
      <c r="L434" s="90">
        <f>L439+L442</f>
        <v>68500</v>
      </c>
      <c r="M434" s="91"/>
      <c r="N434" s="90">
        <f>N439+N442</f>
        <v>68500</v>
      </c>
      <c r="O434" s="91"/>
      <c r="P434" s="44"/>
    </row>
    <row r="435" spans="1:16" x14ac:dyDescent="0.25">
      <c r="A435" s="73"/>
      <c r="B435" s="98" t="s">
        <v>111</v>
      </c>
      <c r="C435" s="99"/>
      <c r="D435" s="100" t="s">
        <v>24</v>
      </c>
      <c r="E435" s="100"/>
      <c r="F435" s="101">
        <v>55705.7</v>
      </c>
      <c r="G435" s="102"/>
      <c r="H435" s="101">
        <v>46000</v>
      </c>
      <c r="I435" s="102"/>
      <c r="J435" s="101">
        <v>79500</v>
      </c>
      <c r="K435" s="102"/>
      <c r="L435" s="101"/>
      <c r="M435" s="102"/>
      <c r="N435" s="101"/>
      <c r="O435" s="102"/>
      <c r="P435" s="71"/>
    </row>
    <row r="436" spans="1:16" ht="18" customHeight="1" x14ac:dyDescent="0.25">
      <c r="A436" s="73"/>
      <c r="B436" s="98" t="s">
        <v>113</v>
      </c>
      <c r="C436" s="99"/>
      <c r="D436" s="100" t="s">
        <v>29</v>
      </c>
      <c r="E436" s="100"/>
      <c r="F436" s="101">
        <v>0</v>
      </c>
      <c r="G436" s="102"/>
      <c r="H436" s="101">
        <v>0</v>
      </c>
      <c r="I436" s="102"/>
      <c r="J436" s="101">
        <v>0</v>
      </c>
      <c r="K436" s="102"/>
      <c r="L436" s="101"/>
      <c r="M436" s="102"/>
      <c r="N436" s="101"/>
      <c r="O436" s="102"/>
      <c r="P436" s="71"/>
    </row>
    <row r="437" spans="1:16" ht="15.75" customHeight="1" x14ac:dyDescent="0.25">
      <c r="A437" s="73"/>
      <c r="B437" s="98" t="s">
        <v>146</v>
      </c>
      <c r="C437" s="99"/>
      <c r="D437" s="100" t="s">
        <v>27</v>
      </c>
      <c r="E437" s="100"/>
      <c r="F437" s="101">
        <v>0</v>
      </c>
      <c r="G437" s="102"/>
      <c r="H437" s="101">
        <v>0</v>
      </c>
      <c r="I437" s="102"/>
      <c r="J437" s="101">
        <v>119000</v>
      </c>
      <c r="K437" s="102"/>
      <c r="L437" s="101"/>
      <c r="M437" s="102"/>
      <c r="N437" s="101"/>
      <c r="O437" s="102"/>
      <c r="P437" s="71"/>
    </row>
    <row r="438" spans="1:16" ht="15.75" customHeight="1" x14ac:dyDescent="0.25">
      <c r="A438" s="73"/>
      <c r="B438" s="98" t="s">
        <v>336</v>
      </c>
      <c r="C438" s="99"/>
      <c r="D438" s="100" t="s">
        <v>337</v>
      </c>
      <c r="E438" s="100"/>
      <c r="F438" s="101">
        <v>0</v>
      </c>
      <c r="G438" s="102"/>
      <c r="H438" s="101">
        <v>0</v>
      </c>
      <c r="I438" s="102"/>
      <c r="J438" s="101">
        <v>0</v>
      </c>
      <c r="K438" s="102"/>
      <c r="L438" s="101"/>
      <c r="M438" s="102"/>
      <c r="N438" s="101"/>
      <c r="O438" s="102"/>
      <c r="P438" s="71"/>
    </row>
    <row r="439" spans="1:16" ht="13.5" customHeight="1" x14ac:dyDescent="0.25">
      <c r="A439" s="9"/>
      <c r="B439" s="141">
        <v>3</v>
      </c>
      <c r="C439" s="142"/>
      <c r="D439" s="143" t="s">
        <v>38</v>
      </c>
      <c r="E439" s="143"/>
      <c r="F439" s="96">
        <f>F440+F441</f>
        <v>55705.7</v>
      </c>
      <c r="G439" s="97"/>
      <c r="H439" s="96">
        <f>H440+H441</f>
        <v>46000</v>
      </c>
      <c r="I439" s="97"/>
      <c r="J439" s="96">
        <f>J440+J441</f>
        <v>58500</v>
      </c>
      <c r="K439" s="97"/>
      <c r="L439" s="96">
        <f>L440+L441</f>
        <v>68500</v>
      </c>
      <c r="M439" s="97"/>
      <c r="N439" s="96">
        <f>N440+N441</f>
        <v>68500</v>
      </c>
      <c r="O439" s="97"/>
      <c r="P439" s="44"/>
    </row>
    <row r="440" spans="1:16" ht="13.5" customHeight="1" x14ac:dyDescent="0.25">
      <c r="A440" s="46"/>
      <c r="B440" s="92">
        <v>32</v>
      </c>
      <c r="C440" s="93"/>
      <c r="D440" s="131" t="s">
        <v>40</v>
      </c>
      <c r="E440" s="131"/>
      <c r="F440" s="96">
        <v>5705.7</v>
      </c>
      <c r="G440" s="97"/>
      <c r="H440" s="96">
        <v>6000</v>
      </c>
      <c r="I440" s="97"/>
      <c r="J440" s="96">
        <v>8500</v>
      </c>
      <c r="K440" s="97"/>
      <c r="L440" s="96">
        <v>8500</v>
      </c>
      <c r="M440" s="97"/>
      <c r="N440" s="96">
        <v>8500</v>
      </c>
      <c r="O440" s="97"/>
      <c r="P440" s="44" t="s">
        <v>361</v>
      </c>
    </row>
    <row r="441" spans="1:16" ht="18" customHeight="1" x14ac:dyDescent="0.25">
      <c r="A441" s="45"/>
      <c r="B441" s="92">
        <v>38</v>
      </c>
      <c r="C441" s="93"/>
      <c r="D441" s="131" t="s">
        <v>44</v>
      </c>
      <c r="E441" s="131"/>
      <c r="F441" s="96">
        <v>50000</v>
      </c>
      <c r="G441" s="97"/>
      <c r="H441" s="107">
        <v>40000</v>
      </c>
      <c r="I441" s="107"/>
      <c r="J441" s="96">
        <v>50000</v>
      </c>
      <c r="K441" s="97"/>
      <c r="L441" s="107">
        <v>60000</v>
      </c>
      <c r="M441" s="107"/>
      <c r="N441" s="96">
        <v>60000</v>
      </c>
      <c r="O441" s="97"/>
      <c r="P441" s="44" t="s">
        <v>361</v>
      </c>
    </row>
    <row r="442" spans="1:16" ht="31.5" customHeight="1" x14ac:dyDescent="0.25">
      <c r="A442" s="46"/>
      <c r="B442" s="141">
        <v>4</v>
      </c>
      <c r="C442" s="142"/>
      <c r="D442" s="143" t="s">
        <v>45</v>
      </c>
      <c r="E442" s="143"/>
      <c r="F442" s="144">
        <f>F443</f>
        <v>0</v>
      </c>
      <c r="G442" s="145"/>
      <c r="H442" s="170">
        <f>H443</f>
        <v>0</v>
      </c>
      <c r="I442" s="170"/>
      <c r="J442" s="144">
        <f>J443</f>
        <v>140000</v>
      </c>
      <c r="K442" s="145"/>
      <c r="L442" s="170">
        <f>L443</f>
        <v>0</v>
      </c>
      <c r="M442" s="170"/>
      <c r="N442" s="144">
        <f>N443</f>
        <v>0</v>
      </c>
      <c r="O442" s="145"/>
      <c r="P442" s="44"/>
    </row>
    <row r="443" spans="1:16" ht="27" customHeight="1" x14ac:dyDescent="0.25">
      <c r="A443" s="45"/>
      <c r="B443" s="92">
        <v>42</v>
      </c>
      <c r="C443" s="93"/>
      <c r="D443" s="131" t="s">
        <v>51</v>
      </c>
      <c r="E443" s="131"/>
      <c r="F443" s="96">
        <v>0</v>
      </c>
      <c r="G443" s="97"/>
      <c r="H443" s="107">
        <v>0</v>
      </c>
      <c r="I443" s="107"/>
      <c r="J443" s="96">
        <v>140000</v>
      </c>
      <c r="K443" s="97"/>
      <c r="L443" s="107">
        <v>0</v>
      </c>
      <c r="M443" s="107"/>
      <c r="N443" s="96">
        <v>0</v>
      </c>
      <c r="O443" s="97"/>
      <c r="P443" s="44" t="s">
        <v>361</v>
      </c>
    </row>
    <row r="444" spans="1:16" ht="42.75" customHeight="1" x14ac:dyDescent="0.25">
      <c r="A444" s="47"/>
      <c r="B444" s="88" t="s">
        <v>206</v>
      </c>
      <c r="C444" s="89"/>
      <c r="D444" s="178" t="s">
        <v>385</v>
      </c>
      <c r="E444" s="178"/>
      <c r="F444" s="90">
        <f>F447+F449</f>
        <v>0</v>
      </c>
      <c r="G444" s="91"/>
      <c r="H444" s="90">
        <f>H447+H449</f>
        <v>600000</v>
      </c>
      <c r="I444" s="91"/>
      <c r="J444" s="90">
        <f>J447+J449</f>
        <v>1100000</v>
      </c>
      <c r="K444" s="91"/>
      <c r="L444" s="90">
        <f>L447+L449</f>
        <v>300000</v>
      </c>
      <c r="M444" s="91"/>
      <c r="N444" s="90">
        <f>N447+N449</f>
        <v>300000</v>
      </c>
      <c r="O444" s="91"/>
      <c r="P444" s="44"/>
    </row>
    <row r="445" spans="1:16" ht="15" customHeight="1" x14ac:dyDescent="0.25">
      <c r="A445" s="73"/>
      <c r="B445" s="98" t="s">
        <v>111</v>
      </c>
      <c r="C445" s="99"/>
      <c r="D445" s="100" t="s">
        <v>24</v>
      </c>
      <c r="E445" s="100"/>
      <c r="F445" s="101"/>
      <c r="G445" s="102"/>
      <c r="H445" s="101">
        <v>0</v>
      </c>
      <c r="I445" s="102"/>
      <c r="J445" s="101">
        <v>165000</v>
      </c>
      <c r="K445" s="102"/>
      <c r="L445" s="101"/>
      <c r="M445" s="102"/>
      <c r="N445" s="101"/>
      <c r="O445" s="102"/>
      <c r="P445" s="71"/>
    </row>
    <row r="446" spans="1:16" ht="15" customHeight="1" x14ac:dyDescent="0.25">
      <c r="A446" s="73"/>
      <c r="B446" s="98" t="s">
        <v>146</v>
      </c>
      <c r="C446" s="99"/>
      <c r="D446" s="100" t="s">
        <v>27</v>
      </c>
      <c r="E446" s="100"/>
      <c r="F446" s="101"/>
      <c r="G446" s="102"/>
      <c r="H446" s="101">
        <v>600000</v>
      </c>
      <c r="I446" s="102"/>
      <c r="J446" s="101">
        <v>935000</v>
      </c>
      <c r="K446" s="102"/>
      <c r="L446" s="101"/>
      <c r="M446" s="102"/>
      <c r="N446" s="101"/>
      <c r="O446" s="102"/>
      <c r="P446" s="71"/>
    </row>
    <row r="447" spans="1:16" ht="15" customHeight="1" x14ac:dyDescent="0.25">
      <c r="A447" s="47"/>
      <c r="B447" s="94">
        <v>3</v>
      </c>
      <c r="C447" s="95"/>
      <c r="D447" s="131" t="s">
        <v>38</v>
      </c>
      <c r="E447" s="131"/>
      <c r="F447" s="96">
        <f>F448</f>
        <v>0</v>
      </c>
      <c r="G447" s="97"/>
      <c r="H447" s="96">
        <f>H448</f>
        <v>400000</v>
      </c>
      <c r="I447" s="97"/>
      <c r="J447" s="96">
        <f>J448</f>
        <v>400000</v>
      </c>
      <c r="K447" s="97"/>
      <c r="L447" s="96">
        <f>L448</f>
        <v>200000</v>
      </c>
      <c r="M447" s="97"/>
      <c r="N447" s="96">
        <f>N448</f>
        <v>200000</v>
      </c>
      <c r="O447" s="97"/>
      <c r="P447" s="44"/>
    </row>
    <row r="448" spans="1:16" ht="15" customHeight="1" x14ac:dyDescent="0.25">
      <c r="A448" s="21"/>
      <c r="B448" s="92">
        <v>32</v>
      </c>
      <c r="C448" s="93"/>
      <c r="D448" s="131" t="s">
        <v>40</v>
      </c>
      <c r="E448" s="131"/>
      <c r="F448" s="96">
        <v>0</v>
      </c>
      <c r="G448" s="97"/>
      <c r="H448" s="96">
        <v>400000</v>
      </c>
      <c r="I448" s="97"/>
      <c r="J448" s="96">
        <v>400000</v>
      </c>
      <c r="K448" s="97"/>
      <c r="L448" s="96">
        <v>200000</v>
      </c>
      <c r="M448" s="97"/>
      <c r="N448" s="96">
        <v>200000</v>
      </c>
      <c r="O448" s="97"/>
      <c r="P448" s="44" t="s">
        <v>361</v>
      </c>
    </row>
    <row r="449" spans="1:16" ht="28.5" customHeight="1" x14ac:dyDescent="0.25">
      <c r="A449" s="46"/>
      <c r="B449" s="141">
        <v>4</v>
      </c>
      <c r="C449" s="142"/>
      <c r="D449" s="143" t="s">
        <v>45</v>
      </c>
      <c r="E449" s="143"/>
      <c r="F449" s="144">
        <f>SUM(F450:G450)</f>
        <v>0</v>
      </c>
      <c r="G449" s="145"/>
      <c r="H449" s="144">
        <f>SUM(H450:I450)</f>
        <v>200000</v>
      </c>
      <c r="I449" s="145"/>
      <c r="J449" s="144">
        <f>SUM(J450:K450)</f>
        <v>700000</v>
      </c>
      <c r="K449" s="145"/>
      <c r="L449" s="144">
        <f>SUM(L450:M450)</f>
        <v>100000</v>
      </c>
      <c r="M449" s="145"/>
      <c r="N449" s="144">
        <f>SUM(N450:O450)</f>
        <v>100000</v>
      </c>
      <c r="O449" s="145"/>
      <c r="P449" s="52"/>
    </row>
    <row r="450" spans="1:16" ht="30" customHeight="1" x14ac:dyDescent="0.25">
      <c r="A450" s="45"/>
      <c r="B450" s="92">
        <v>42</v>
      </c>
      <c r="C450" s="93"/>
      <c r="D450" s="131" t="s">
        <v>51</v>
      </c>
      <c r="E450" s="131"/>
      <c r="F450" s="96">
        <v>0</v>
      </c>
      <c r="G450" s="97"/>
      <c r="H450" s="107">
        <v>200000</v>
      </c>
      <c r="I450" s="107"/>
      <c r="J450" s="96">
        <v>700000</v>
      </c>
      <c r="K450" s="97"/>
      <c r="L450" s="107">
        <v>100000</v>
      </c>
      <c r="M450" s="107"/>
      <c r="N450" s="96">
        <v>100000</v>
      </c>
      <c r="O450" s="97"/>
      <c r="P450" s="44" t="s">
        <v>361</v>
      </c>
    </row>
    <row r="451" spans="1:16" ht="18.75" customHeight="1" x14ac:dyDescent="0.25">
      <c r="A451" s="49"/>
      <c r="B451" s="154" t="s">
        <v>208</v>
      </c>
      <c r="C451" s="155"/>
      <c r="D451" s="166" t="s">
        <v>209</v>
      </c>
      <c r="E451" s="166"/>
      <c r="F451" s="159">
        <f>F452</f>
        <v>2337.61</v>
      </c>
      <c r="G451" s="160"/>
      <c r="H451" s="159">
        <f>H452</f>
        <v>6000</v>
      </c>
      <c r="I451" s="160"/>
      <c r="J451" s="159">
        <f>J452</f>
        <v>6000</v>
      </c>
      <c r="K451" s="160"/>
      <c r="L451" s="159">
        <f>L452</f>
        <v>6300</v>
      </c>
      <c r="M451" s="160"/>
      <c r="N451" s="159">
        <f>N452</f>
        <v>6300</v>
      </c>
      <c r="O451" s="160"/>
      <c r="P451" s="42"/>
    </row>
    <row r="452" spans="1:16" ht="29.25" customHeight="1" x14ac:dyDescent="0.25">
      <c r="A452" s="47"/>
      <c r="B452" s="88" t="s">
        <v>210</v>
      </c>
      <c r="C452" s="89"/>
      <c r="D452" s="178" t="s">
        <v>209</v>
      </c>
      <c r="E452" s="178"/>
      <c r="F452" s="90">
        <f>F454</f>
        <v>2337.61</v>
      </c>
      <c r="G452" s="91"/>
      <c r="H452" s="90">
        <f>H454</f>
        <v>6000</v>
      </c>
      <c r="I452" s="91"/>
      <c r="J452" s="90">
        <f>J454</f>
        <v>6000</v>
      </c>
      <c r="K452" s="91"/>
      <c r="L452" s="90">
        <f>L454</f>
        <v>6300</v>
      </c>
      <c r="M452" s="91"/>
      <c r="N452" s="90">
        <f>N454</f>
        <v>6300</v>
      </c>
      <c r="O452" s="91"/>
      <c r="P452" s="44"/>
    </row>
    <row r="453" spans="1:16" x14ac:dyDescent="0.25">
      <c r="A453" s="73"/>
      <c r="B453" s="98" t="s">
        <v>111</v>
      </c>
      <c r="C453" s="99"/>
      <c r="D453" s="100" t="s">
        <v>24</v>
      </c>
      <c r="E453" s="100"/>
      <c r="F453" s="101">
        <v>2337.61</v>
      </c>
      <c r="G453" s="102"/>
      <c r="H453" s="101">
        <v>6000</v>
      </c>
      <c r="I453" s="102"/>
      <c r="J453" s="101">
        <v>6000</v>
      </c>
      <c r="K453" s="102"/>
      <c r="L453" s="101"/>
      <c r="M453" s="102"/>
      <c r="N453" s="101"/>
      <c r="O453" s="102"/>
      <c r="P453" s="71"/>
    </row>
    <row r="454" spans="1:16" x14ac:dyDescent="0.25">
      <c r="A454" s="46"/>
      <c r="B454" s="141">
        <v>3</v>
      </c>
      <c r="C454" s="142"/>
      <c r="D454" s="143" t="s">
        <v>38</v>
      </c>
      <c r="E454" s="143"/>
      <c r="F454" s="144">
        <f>SUM(F455:G456)</f>
        <v>2337.61</v>
      </c>
      <c r="G454" s="145"/>
      <c r="H454" s="144">
        <f>SUM(H455:I456)</f>
        <v>6000</v>
      </c>
      <c r="I454" s="145"/>
      <c r="J454" s="144">
        <f>J455+J456</f>
        <v>6000</v>
      </c>
      <c r="K454" s="145"/>
      <c r="L454" s="144">
        <f>SUM(L455:M456)</f>
        <v>6300</v>
      </c>
      <c r="M454" s="145"/>
      <c r="N454" s="144">
        <f>SUM(N455:O456)</f>
        <v>6300</v>
      </c>
      <c r="O454" s="145"/>
      <c r="P454" s="44"/>
    </row>
    <row r="455" spans="1:16" ht="15.75" customHeight="1" x14ac:dyDescent="0.25">
      <c r="A455" s="45"/>
      <c r="B455" s="92">
        <v>32</v>
      </c>
      <c r="C455" s="93"/>
      <c r="D455" s="131" t="s">
        <v>40</v>
      </c>
      <c r="E455" s="131"/>
      <c r="F455" s="96">
        <v>1674</v>
      </c>
      <c r="G455" s="97"/>
      <c r="H455" s="107">
        <v>3000</v>
      </c>
      <c r="I455" s="107"/>
      <c r="J455" s="96">
        <v>3000</v>
      </c>
      <c r="K455" s="97"/>
      <c r="L455" s="107">
        <v>3300</v>
      </c>
      <c r="M455" s="107"/>
      <c r="N455" s="96">
        <v>3300</v>
      </c>
      <c r="O455" s="97"/>
      <c r="P455" s="44" t="s">
        <v>362</v>
      </c>
    </row>
    <row r="456" spans="1:16" x14ac:dyDescent="0.25">
      <c r="A456" s="45"/>
      <c r="B456" s="92">
        <v>38</v>
      </c>
      <c r="C456" s="93"/>
      <c r="D456" s="131" t="s">
        <v>44</v>
      </c>
      <c r="E456" s="131"/>
      <c r="F456" s="96">
        <v>663.61</v>
      </c>
      <c r="G456" s="97"/>
      <c r="H456" s="107">
        <v>3000</v>
      </c>
      <c r="I456" s="107"/>
      <c r="J456" s="96">
        <v>3000</v>
      </c>
      <c r="K456" s="97"/>
      <c r="L456" s="107">
        <v>3000</v>
      </c>
      <c r="M456" s="107"/>
      <c r="N456" s="96">
        <v>3000</v>
      </c>
      <c r="O456" s="97"/>
      <c r="P456" s="44" t="s">
        <v>362</v>
      </c>
    </row>
    <row r="457" spans="1:16" x14ac:dyDescent="0.25">
      <c r="A457" s="50"/>
      <c r="B457" s="149" t="s">
        <v>211</v>
      </c>
      <c r="C457" s="150"/>
      <c r="D457" s="151" t="s">
        <v>212</v>
      </c>
      <c r="E457" s="151"/>
      <c r="F457" s="152">
        <f>F458+F471+F481</f>
        <v>175664.96999999997</v>
      </c>
      <c r="G457" s="153"/>
      <c r="H457" s="152">
        <f>H458+H471+H481</f>
        <v>204000</v>
      </c>
      <c r="I457" s="153"/>
      <c r="J457" s="152">
        <f>J458+J471+J481</f>
        <v>227400</v>
      </c>
      <c r="K457" s="153"/>
      <c r="L457" s="152">
        <f>L458+L471+L481</f>
        <v>227500</v>
      </c>
      <c r="M457" s="153"/>
      <c r="N457" s="152">
        <f>N458+N471+N481</f>
        <v>227500</v>
      </c>
      <c r="O457" s="153"/>
      <c r="P457" s="40"/>
    </row>
    <row r="458" spans="1:16" ht="16.5" customHeight="1" x14ac:dyDescent="0.25">
      <c r="A458" s="49"/>
      <c r="B458" s="154" t="s">
        <v>213</v>
      </c>
      <c r="C458" s="155"/>
      <c r="D458" s="166" t="s">
        <v>214</v>
      </c>
      <c r="E458" s="166"/>
      <c r="F458" s="159">
        <f>F459+F463+F467</f>
        <v>20621.27</v>
      </c>
      <c r="G458" s="160"/>
      <c r="H458" s="159">
        <f>H459+H463+H467</f>
        <v>28600</v>
      </c>
      <c r="I458" s="160"/>
      <c r="J458" s="159">
        <f>J459+J463+J467</f>
        <v>30000</v>
      </c>
      <c r="K458" s="160"/>
      <c r="L458" s="159">
        <f>L459+L463+L467</f>
        <v>30000</v>
      </c>
      <c r="M458" s="160"/>
      <c r="N458" s="159">
        <f>N459+N463+N467</f>
        <v>30000</v>
      </c>
      <c r="O458" s="160"/>
      <c r="P458" s="42"/>
    </row>
    <row r="459" spans="1:16" ht="28.5" customHeight="1" x14ac:dyDescent="0.25">
      <c r="A459" s="47"/>
      <c r="B459" s="88" t="s">
        <v>215</v>
      </c>
      <c r="C459" s="89"/>
      <c r="D459" s="178" t="s">
        <v>216</v>
      </c>
      <c r="E459" s="178"/>
      <c r="F459" s="90">
        <f>F461</f>
        <v>13750.43</v>
      </c>
      <c r="G459" s="91"/>
      <c r="H459" s="90">
        <f>H461</f>
        <v>19000</v>
      </c>
      <c r="I459" s="91"/>
      <c r="J459" s="90">
        <f>J461</f>
        <v>19000</v>
      </c>
      <c r="K459" s="91"/>
      <c r="L459" s="90">
        <f>L461</f>
        <v>19000</v>
      </c>
      <c r="M459" s="91"/>
      <c r="N459" s="90">
        <f>N461</f>
        <v>19000</v>
      </c>
      <c r="O459" s="91"/>
      <c r="P459" s="44"/>
    </row>
    <row r="460" spans="1:16" x14ac:dyDescent="0.25">
      <c r="A460" s="73"/>
      <c r="B460" s="98" t="s">
        <v>111</v>
      </c>
      <c r="C460" s="99"/>
      <c r="D460" s="100" t="s">
        <v>24</v>
      </c>
      <c r="E460" s="100"/>
      <c r="F460" s="101">
        <v>13750.43</v>
      </c>
      <c r="G460" s="102"/>
      <c r="H460" s="101">
        <v>19000</v>
      </c>
      <c r="I460" s="102"/>
      <c r="J460" s="101">
        <v>19000</v>
      </c>
      <c r="K460" s="102"/>
      <c r="L460" s="101"/>
      <c r="M460" s="102"/>
      <c r="N460" s="101"/>
      <c r="O460" s="102"/>
      <c r="P460" s="71"/>
    </row>
    <row r="461" spans="1:16" x14ac:dyDescent="0.25">
      <c r="A461" s="46"/>
      <c r="B461" s="141">
        <v>3</v>
      </c>
      <c r="C461" s="142"/>
      <c r="D461" s="143" t="s">
        <v>38</v>
      </c>
      <c r="E461" s="143"/>
      <c r="F461" s="144">
        <f>F462</f>
        <v>13750.43</v>
      </c>
      <c r="G461" s="145"/>
      <c r="H461" s="144">
        <f>H462</f>
        <v>19000</v>
      </c>
      <c r="I461" s="145"/>
      <c r="J461" s="144">
        <f>J462</f>
        <v>19000</v>
      </c>
      <c r="K461" s="145"/>
      <c r="L461" s="144">
        <f>L462</f>
        <v>19000</v>
      </c>
      <c r="M461" s="145"/>
      <c r="N461" s="144">
        <f>N462</f>
        <v>19000</v>
      </c>
      <c r="O461" s="145"/>
      <c r="P461" s="44"/>
    </row>
    <row r="462" spans="1:16" ht="20.25" customHeight="1" x14ac:dyDescent="0.25">
      <c r="A462" s="45"/>
      <c r="B462" s="92">
        <v>37</v>
      </c>
      <c r="C462" s="93"/>
      <c r="D462" s="131" t="s">
        <v>217</v>
      </c>
      <c r="E462" s="131"/>
      <c r="F462" s="96">
        <v>13750.43</v>
      </c>
      <c r="G462" s="97"/>
      <c r="H462" s="107">
        <v>19000</v>
      </c>
      <c r="I462" s="107"/>
      <c r="J462" s="96">
        <v>19000</v>
      </c>
      <c r="K462" s="97"/>
      <c r="L462" s="107">
        <v>19000</v>
      </c>
      <c r="M462" s="107"/>
      <c r="N462" s="96">
        <v>19000</v>
      </c>
      <c r="O462" s="97"/>
      <c r="P462" s="44" t="s">
        <v>363</v>
      </c>
    </row>
    <row r="463" spans="1:16" ht="27.75" customHeight="1" x14ac:dyDescent="0.25">
      <c r="A463" s="47"/>
      <c r="B463" s="88" t="s">
        <v>218</v>
      </c>
      <c r="C463" s="89"/>
      <c r="D463" s="178" t="s">
        <v>219</v>
      </c>
      <c r="E463" s="178"/>
      <c r="F463" s="90">
        <f>F465</f>
        <v>6870.84</v>
      </c>
      <c r="G463" s="91"/>
      <c r="H463" s="90">
        <f>H465</f>
        <v>7000</v>
      </c>
      <c r="I463" s="91"/>
      <c r="J463" s="90">
        <f>J465</f>
        <v>8000</v>
      </c>
      <c r="K463" s="91"/>
      <c r="L463" s="90">
        <f>L465</f>
        <v>8000</v>
      </c>
      <c r="M463" s="91"/>
      <c r="N463" s="90">
        <f>N465</f>
        <v>8000</v>
      </c>
      <c r="O463" s="91"/>
      <c r="P463" s="44"/>
    </row>
    <row r="464" spans="1:16" ht="20.25" customHeight="1" x14ac:dyDescent="0.25">
      <c r="A464" s="73"/>
      <c r="B464" s="98" t="s">
        <v>111</v>
      </c>
      <c r="C464" s="99"/>
      <c r="D464" s="100" t="s">
        <v>24</v>
      </c>
      <c r="E464" s="100"/>
      <c r="F464" s="101">
        <v>6870.84</v>
      </c>
      <c r="G464" s="102"/>
      <c r="H464" s="101">
        <v>7000</v>
      </c>
      <c r="I464" s="102"/>
      <c r="J464" s="101">
        <v>8000</v>
      </c>
      <c r="K464" s="102"/>
      <c r="L464" s="101"/>
      <c r="M464" s="102"/>
      <c r="N464" s="101"/>
      <c r="O464" s="102"/>
      <c r="P464" s="71"/>
    </row>
    <row r="465" spans="1:16" x14ac:dyDescent="0.25">
      <c r="A465" s="46"/>
      <c r="B465" s="141">
        <v>3</v>
      </c>
      <c r="C465" s="142"/>
      <c r="D465" s="143" t="s">
        <v>38</v>
      </c>
      <c r="E465" s="143"/>
      <c r="F465" s="144">
        <f>F466</f>
        <v>6870.84</v>
      </c>
      <c r="G465" s="145"/>
      <c r="H465" s="144">
        <f>H466</f>
        <v>7000</v>
      </c>
      <c r="I465" s="145"/>
      <c r="J465" s="144">
        <f>J466</f>
        <v>8000</v>
      </c>
      <c r="K465" s="145"/>
      <c r="L465" s="144">
        <f>L466</f>
        <v>8000</v>
      </c>
      <c r="M465" s="145"/>
      <c r="N465" s="144">
        <f>N466</f>
        <v>8000</v>
      </c>
      <c r="O465" s="145"/>
      <c r="P465" s="44"/>
    </row>
    <row r="466" spans="1:16" x14ac:dyDescent="0.25">
      <c r="A466" s="45"/>
      <c r="B466" s="92">
        <v>37</v>
      </c>
      <c r="C466" s="93"/>
      <c r="D466" s="131" t="s">
        <v>217</v>
      </c>
      <c r="E466" s="131"/>
      <c r="F466" s="96">
        <v>6870.84</v>
      </c>
      <c r="G466" s="97"/>
      <c r="H466" s="107">
        <v>7000</v>
      </c>
      <c r="I466" s="107"/>
      <c r="J466" s="96">
        <v>8000</v>
      </c>
      <c r="K466" s="97"/>
      <c r="L466" s="107">
        <v>8000</v>
      </c>
      <c r="M466" s="107"/>
      <c r="N466" s="96">
        <v>8000</v>
      </c>
      <c r="O466" s="97"/>
      <c r="P466" s="44" t="s">
        <v>364</v>
      </c>
    </row>
    <row r="467" spans="1:16" ht="27" customHeight="1" x14ac:dyDescent="0.25">
      <c r="A467" s="47"/>
      <c r="B467" s="88" t="s">
        <v>220</v>
      </c>
      <c r="C467" s="89"/>
      <c r="D467" s="178" t="s">
        <v>221</v>
      </c>
      <c r="E467" s="178"/>
      <c r="F467" s="90">
        <f>F469</f>
        <v>0</v>
      </c>
      <c r="G467" s="91"/>
      <c r="H467" s="90">
        <f>H469</f>
        <v>2600</v>
      </c>
      <c r="I467" s="91"/>
      <c r="J467" s="90">
        <f>J469</f>
        <v>3000</v>
      </c>
      <c r="K467" s="91"/>
      <c r="L467" s="90">
        <f>L469</f>
        <v>3000</v>
      </c>
      <c r="M467" s="91"/>
      <c r="N467" s="90">
        <f>N469</f>
        <v>3000</v>
      </c>
      <c r="O467" s="91"/>
      <c r="P467" s="44"/>
    </row>
    <row r="468" spans="1:16" ht="16.5" customHeight="1" x14ac:dyDescent="0.25">
      <c r="A468" s="73"/>
      <c r="B468" s="98" t="s">
        <v>111</v>
      </c>
      <c r="C468" s="99"/>
      <c r="D468" s="100" t="s">
        <v>24</v>
      </c>
      <c r="E468" s="100"/>
      <c r="F468" s="101">
        <v>0</v>
      </c>
      <c r="G468" s="102"/>
      <c r="H468" s="101">
        <v>2600</v>
      </c>
      <c r="I468" s="102"/>
      <c r="J468" s="101">
        <v>3000</v>
      </c>
      <c r="K468" s="102"/>
      <c r="L468" s="101"/>
      <c r="M468" s="102"/>
      <c r="N468" s="101"/>
      <c r="O468" s="102"/>
      <c r="P468" s="71"/>
    </row>
    <row r="469" spans="1:16" ht="17.25" customHeight="1" x14ac:dyDescent="0.25">
      <c r="A469" s="46"/>
      <c r="B469" s="141">
        <v>3</v>
      </c>
      <c r="C469" s="142"/>
      <c r="D469" s="143" t="s">
        <v>38</v>
      </c>
      <c r="E469" s="143"/>
      <c r="F469" s="144">
        <f>F470</f>
        <v>0</v>
      </c>
      <c r="G469" s="145"/>
      <c r="H469" s="144">
        <f>H470</f>
        <v>2600</v>
      </c>
      <c r="I469" s="145"/>
      <c r="J469" s="144">
        <f>J470</f>
        <v>3000</v>
      </c>
      <c r="K469" s="145"/>
      <c r="L469" s="144">
        <f>L470</f>
        <v>3000</v>
      </c>
      <c r="M469" s="145"/>
      <c r="N469" s="144">
        <f>N470</f>
        <v>3000</v>
      </c>
      <c r="O469" s="145"/>
      <c r="P469" s="44"/>
    </row>
    <row r="470" spans="1:16" x14ac:dyDescent="0.25">
      <c r="A470" s="45"/>
      <c r="B470" s="92">
        <v>38</v>
      </c>
      <c r="C470" s="93"/>
      <c r="D470" s="131" t="s">
        <v>44</v>
      </c>
      <c r="E470" s="131"/>
      <c r="F470" s="96">
        <v>0</v>
      </c>
      <c r="G470" s="97"/>
      <c r="H470" s="107">
        <v>2600</v>
      </c>
      <c r="I470" s="107"/>
      <c r="J470" s="96">
        <v>3000</v>
      </c>
      <c r="K470" s="97"/>
      <c r="L470" s="107">
        <v>3000</v>
      </c>
      <c r="M470" s="107"/>
      <c r="N470" s="96">
        <v>3000</v>
      </c>
      <c r="O470" s="97"/>
      <c r="P470" s="44" t="s">
        <v>364</v>
      </c>
    </row>
    <row r="471" spans="1:16" x14ac:dyDescent="0.25">
      <c r="A471" s="49"/>
      <c r="B471" s="154" t="s">
        <v>222</v>
      </c>
      <c r="C471" s="155"/>
      <c r="D471" s="166" t="s">
        <v>223</v>
      </c>
      <c r="E471" s="166"/>
      <c r="F471" s="159">
        <f>F472+F476</f>
        <v>18758.71</v>
      </c>
      <c r="G471" s="160"/>
      <c r="H471" s="159">
        <f>H472+H476</f>
        <v>26000</v>
      </c>
      <c r="I471" s="160"/>
      <c r="J471" s="159">
        <f>J472+J476</f>
        <v>31000</v>
      </c>
      <c r="K471" s="160"/>
      <c r="L471" s="159">
        <f>L472+L476</f>
        <v>31000</v>
      </c>
      <c r="M471" s="160"/>
      <c r="N471" s="159">
        <f>N472+N476</f>
        <v>31000</v>
      </c>
      <c r="O471" s="160"/>
      <c r="P471" s="42"/>
    </row>
    <row r="472" spans="1:16" ht="27.75" customHeight="1" x14ac:dyDescent="0.25">
      <c r="A472" s="47"/>
      <c r="B472" s="88" t="s">
        <v>224</v>
      </c>
      <c r="C472" s="89"/>
      <c r="D472" s="178" t="s">
        <v>225</v>
      </c>
      <c r="E472" s="178"/>
      <c r="F472" s="90">
        <f>F474</f>
        <v>15926.76</v>
      </c>
      <c r="G472" s="91"/>
      <c r="H472" s="90">
        <f>H474</f>
        <v>16000</v>
      </c>
      <c r="I472" s="91"/>
      <c r="J472" s="90">
        <f>J474</f>
        <v>16000</v>
      </c>
      <c r="K472" s="91"/>
      <c r="L472" s="90">
        <f>L474</f>
        <v>16000</v>
      </c>
      <c r="M472" s="91"/>
      <c r="N472" s="90">
        <f>N474</f>
        <v>16000</v>
      </c>
      <c r="O472" s="91"/>
      <c r="P472" s="44"/>
    </row>
    <row r="473" spans="1:16" ht="18" customHeight="1" x14ac:dyDescent="0.25">
      <c r="A473" s="73"/>
      <c r="B473" s="98" t="s">
        <v>111</v>
      </c>
      <c r="C473" s="99"/>
      <c r="D473" s="100" t="s">
        <v>24</v>
      </c>
      <c r="E473" s="100"/>
      <c r="F473" s="101">
        <v>15926.76</v>
      </c>
      <c r="G473" s="102"/>
      <c r="H473" s="101">
        <v>16000</v>
      </c>
      <c r="I473" s="102"/>
      <c r="J473" s="101">
        <v>16000</v>
      </c>
      <c r="K473" s="102"/>
      <c r="L473" s="101"/>
      <c r="M473" s="102"/>
      <c r="N473" s="101"/>
      <c r="O473" s="102"/>
      <c r="P473" s="71"/>
    </row>
    <row r="474" spans="1:16" x14ac:dyDescent="0.25">
      <c r="A474" s="46"/>
      <c r="B474" s="141">
        <v>3</v>
      </c>
      <c r="C474" s="142"/>
      <c r="D474" s="143" t="s">
        <v>38</v>
      </c>
      <c r="E474" s="143"/>
      <c r="F474" s="144">
        <f>F475</f>
        <v>15926.76</v>
      </c>
      <c r="G474" s="145"/>
      <c r="H474" s="144">
        <f>H475</f>
        <v>16000</v>
      </c>
      <c r="I474" s="145"/>
      <c r="J474" s="144">
        <f>J475</f>
        <v>16000</v>
      </c>
      <c r="K474" s="145"/>
      <c r="L474" s="144">
        <f>L475</f>
        <v>16000</v>
      </c>
      <c r="M474" s="145"/>
      <c r="N474" s="144">
        <f>N475</f>
        <v>16000</v>
      </c>
      <c r="O474" s="145"/>
      <c r="P474" s="44"/>
    </row>
    <row r="475" spans="1:16" x14ac:dyDescent="0.25">
      <c r="A475" s="45"/>
      <c r="B475" s="92">
        <v>38</v>
      </c>
      <c r="C475" s="93"/>
      <c r="D475" s="131" t="s">
        <v>44</v>
      </c>
      <c r="E475" s="131"/>
      <c r="F475" s="96">
        <v>15926.76</v>
      </c>
      <c r="G475" s="97"/>
      <c r="H475" s="107">
        <v>16000</v>
      </c>
      <c r="I475" s="107"/>
      <c r="J475" s="96">
        <v>16000</v>
      </c>
      <c r="K475" s="97"/>
      <c r="L475" s="107">
        <v>16000</v>
      </c>
      <c r="M475" s="107"/>
      <c r="N475" s="96">
        <v>16000</v>
      </c>
      <c r="O475" s="97"/>
      <c r="P475" s="44" t="s">
        <v>365</v>
      </c>
    </row>
    <row r="476" spans="1:16" ht="27" customHeight="1" x14ac:dyDescent="0.25">
      <c r="A476" s="45"/>
      <c r="B476" s="334" t="s">
        <v>379</v>
      </c>
      <c r="C476" s="335"/>
      <c r="D476" s="88" t="s">
        <v>380</v>
      </c>
      <c r="E476" s="89"/>
      <c r="F476" s="90">
        <f>F478</f>
        <v>2831.95</v>
      </c>
      <c r="G476" s="91"/>
      <c r="H476" s="90">
        <f>H478</f>
        <v>10000</v>
      </c>
      <c r="I476" s="91"/>
      <c r="J476" s="90">
        <f>J478</f>
        <v>15000</v>
      </c>
      <c r="K476" s="91"/>
      <c r="L476" s="90">
        <f>L478</f>
        <v>15000</v>
      </c>
      <c r="M476" s="91"/>
      <c r="N476" s="90">
        <f>N478</f>
        <v>15000</v>
      </c>
      <c r="O476" s="91"/>
      <c r="P476" s="44"/>
    </row>
    <row r="477" spans="1:16" ht="15" customHeight="1" x14ac:dyDescent="0.25">
      <c r="A477" s="70"/>
      <c r="B477" s="98" t="s">
        <v>111</v>
      </c>
      <c r="C477" s="99"/>
      <c r="D477" s="100" t="s">
        <v>24</v>
      </c>
      <c r="E477" s="100"/>
      <c r="F477" s="191">
        <v>2831.95</v>
      </c>
      <c r="G477" s="192"/>
      <c r="H477" s="191">
        <v>10000</v>
      </c>
      <c r="I477" s="192"/>
      <c r="J477" s="191">
        <v>15000</v>
      </c>
      <c r="K477" s="192"/>
      <c r="L477" s="191"/>
      <c r="M477" s="192"/>
      <c r="N477" s="191"/>
      <c r="O477" s="192"/>
      <c r="P477" s="86"/>
    </row>
    <row r="478" spans="1:16" x14ac:dyDescent="0.25">
      <c r="A478" s="45"/>
      <c r="B478" s="141">
        <v>3</v>
      </c>
      <c r="C478" s="142"/>
      <c r="D478" s="143" t="s">
        <v>38</v>
      </c>
      <c r="E478" s="143"/>
      <c r="F478" s="96">
        <f>F479+F480</f>
        <v>2831.95</v>
      </c>
      <c r="G478" s="97"/>
      <c r="H478" s="96">
        <f>H479+H480</f>
        <v>10000</v>
      </c>
      <c r="I478" s="97"/>
      <c r="J478" s="96">
        <f>J479+J480</f>
        <v>15000</v>
      </c>
      <c r="K478" s="97"/>
      <c r="L478" s="96">
        <f>L479+L480</f>
        <v>15000</v>
      </c>
      <c r="M478" s="97"/>
      <c r="N478" s="96">
        <f>N479+N480</f>
        <v>15000</v>
      </c>
      <c r="O478" s="97"/>
      <c r="P478" s="44"/>
    </row>
    <row r="479" spans="1:16" x14ac:dyDescent="0.25">
      <c r="A479" s="45"/>
      <c r="B479" s="92">
        <v>32</v>
      </c>
      <c r="C479" s="93"/>
      <c r="D479" s="94" t="s">
        <v>40</v>
      </c>
      <c r="E479" s="95"/>
      <c r="F479" s="96">
        <v>2200</v>
      </c>
      <c r="G479" s="97"/>
      <c r="H479" s="96">
        <v>5000</v>
      </c>
      <c r="I479" s="97"/>
      <c r="J479" s="96">
        <v>5000</v>
      </c>
      <c r="K479" s="97"/>
      <c r="L479" s="96">
        <v>5000</v>
      </c>
      <c r="M479" s="97"/>
      <c r="N479" s="96">
        <v>5000</v>
      </c>
      <c r="O479" s="97"/>
      <c r="P479" s="44" t="s">
        <v>365</v>
      </c>
    </row>
    <row r="480" spans="1:16" ht="15" customHeight="1" x14ac:dyDescent="0.25">
      <c r="A480" s="45"/>
      <c r="B480" s="92">
        <v>38</v>
      </c>
      <c r="C480" s="93"/>
      <c r="D480" s="131" t="s">
        <v>44</v>
      </c>
      <c r="E480" s="131"/>
      <c r="F480" s="96">
        <v>631.95000000000005</v>
      </c>
      <c r="G480" s="97"/>
      <c r="H480" s="96">
        <v>5000</v>
      </c>
      <c r="I480" s="97"/>
      <c r="J480" s="96">
        <v>10000</v>
      </c>
      <c r="K480" s="97"/>
      <c r="L480" s="96">
        <v>10000</v>
      </c>
      <c r="M480" s="97"/>
      <c r="N480" s="96">
        <v>10000</v>
      </c>
      <c r="O480" s="97"/>
      <c r="P480" s="44" t="s">
        <v>365</v>
      </c>
    </row>
    <row r="481" spans="1:16" ht="15.75" customHeight="1" x14ac:dyDescent="0.25">
      <c r="A481" s="49"/>
      <c r="B481" s="154" t="s">
        <v>226</v>
      </c>
      <c r="C481" s="155"/>
      <c r="D481" s="166" t="s">
        <v>227</v>
      </c>
      <c r="E481" s="166"/>
      <c r="F481" s="159">
        <f>F482+F486+F491+F495</f>
        <v>136284.99</v>
      </c>
      <c r="G481" s="160"/>
      <c r="H481" s="159">
        <f>H482+H486+H491+H495</f>
        <v>149400</v>
      </c>
      <c r="I481" s="160"/>
      <c r="J481" s="159">
        <f>J482+J486+J491+J495</f>
        <v>166400</v>
      </c>
      <c r="K481" s="160"/>
      <c r="L481" s="159">
        <f>L482+L486+L491+L495</f>
        <v>166500</v>
      </c>
      <c r="M481" s="160"/>
      <c r="N481" s="159">
        <f>N482+N486+N491+N495</f>
        <v>166500</v>
      </c>
      <c r="O481" s="160"/>
      <c r="P481" s="42"/>
    </row>
    <row r="482" spans="1:16" ht="30.75" customHeight="1" x14ac:dyDescent="0.25">
      <c r="A482" s="47"/>
      <c r="B482" s="88" t="s">
        <v>228</v>
      </c>
      <c r="C482" s="89"/>
      <c r="D482" s="178" t="s">
        <v>229</v>
      </c>
      <c r="E482" s="178"/>
      <c r="F482" s="90">
        <f>F484</f>
        <v>194.29</v>
      </c>
      <c r="G482" s="91"/>
      <c r="H482" s="90">
        <f>H484</f>
        <v>1400</v>
      </c>
      <c r="I482" s="91"/>
      <c r="J482" s="90">
        <f>J484</f>
        <v>1400</v>
      </c>
      <c r="K482" s="91"/>
      <c r="L482" s="90">
        <f>L484</f>
        <v>1500</v>
      </c>
      <c r="M482" s="91"/>
      <c r="N482" s="90">
        <f>N484</f>
        <v>1500</v>
      </c>
      <c r="O482" s="91"/>
      <c r="P482" s="44"/>
    </row>
    <row r="483" spans="1:16" ht="18" customHeight="1" x14ac:dyDescent="0.25">
      <c r="A483" s="73"/>
      <c r="B483" s="98" t="s">
        <v>111</v>
      </c>
      <c r="C483" s="99"/>
      <c r="D483" s="100" t="s">
        <v>24</v>
      </c>
      <c r="E483" s="100"/>
      <c r="F483" s="101">
        <v>194.29</v>
      </c>
      <c r="G483" s="102"/>
      <c r="H483" s="101">
        <v>1400</v>
      </c>
      <c r="I483" s="102"/>
      <c r="J483" s="101">
        <v>1400</v>
      </c>
      <c r="K483" s="102"/>
      <c r="L483" s="101"/>
      <c r="M483" s="102"/>
      <c r="N483" s="101"/>
      <c r="O483" s="102"/>
      <c r="P483" s="71"/>
    </row>
    <row r="484" spans="1:16" x14ac:dyDescent="0.25">
      <c r="A484" s="46"/>
      <c r="B484" s="141">
        <v>3</v>
      </c>
      <c r="C484" s="142"/>
      <c r="D484" s="143" t="s">
        <v>38</v>
      </c>
      <c r="E484" s="143"/>
      <c r="F484" s="144">
        <f>F485</f>
        <v>194.29</v>
      </c>
      <c r="G484" s="145"/>
      <c r="H484" s="144">
        <f>H485</f>
        <v>1400</v>
      </c>
      <c r="I484" s="145"/>
      <c r="J484" s="144">
        <f>J485</f>
        <v>1400</v>
      </c>
      <c r="K484" s="145"/>
      <c r="L484" s="144">
        <f>L485</f>
        <v>1500</v>
      </c>
      <c r="M484" s="145"/>
      <c r="N484" s="144">
        <f>N485</f>
        <v>1500</v>
      </c>
      <c r="O484" s="145"/>
      <c r="P484" s="44"/>
    </row>
    <row r="485" spans="1:16" x14ac:dyDescent="0.25">
      <c r="A485" s="45"/>
      <c r="B485" s="92">
        <v>37</v>
      </c>
      <c r="C485" s="93"/>
      <c r="D485" s="131" t="s">
        <v>217</v>
      </c>
      <c r="E485" s="131"/>
      <c r="F485" s="96">
        <v>194.29</v>
      </c>
      <c r="G485" s="97"/>
      <c r="H485" s="107">
        <v>1400</v>
      </c>
      <c r="I485" s="107"/>
      <c r="J485" s="96">
        <v>1400</v>
      </c>
      <c r="K485" s="97"/>
      <c r="L485" s="107">
        <v>1500</v>
      </c>
      <c r="M485" s="107"/>
      <c r="N485" s="96">
        <v>1500</v>
      </c>
      <c r="O485" s="97"/>
      <c r="P485" s="44" t="s">
        <v>366</v>
      </c>
    </row>
    <row r="486" spans="1:16" ht="31.5" customHeight="1" x14ac:dyDescent="0.25">
      <c r="A486" s="47"/>
      <c r="B486" s="88" t="s">
        <v>230</v>
      </c>
      <c r="C486" s="89"/>
      <c r="D486" s="178" t="s">
        <v>231</v>
      </c>
      <c r="E486" s="178"/>
      <c r="F486" s="90">
        <f>F489</f>
        <v>310.58</v>
      </c>
      <c r="G486" s="91"/>
      <c r="H486" s="90">
        <f>H489</f>
        <v>10000</v>
      </c>
      <c r="I486" s="91"/>
      <c r="J486" s="90">
        <f>J489</f>
        <v>10000</v>
      </c>
      <c r="K486" s="91"/>
      <c r="L486" s="90">
        <f>L489</f>
        <v>10000</v>
      </c>
      <c r="M486" s="91"/>
      <c r="N486" s="90">
        <f>N489</f>
        <v>10000</v>
      </c>
      <c r="O486" s="91"/>
      <c r="P486" s="44"/>
    </row>
    <row r="487" spans="1:16" ht="21" customHeight="1" x14ac:dyDescent="0.25">
      <c r="A487" s="73"/>
      <c r="B487" s="98" t="s">
        <v>111</v>
      </c>
      <c r="C487" s="99"/>
      <c r="D487" s="100" t="s">
        <v>24</v>
      </c>
      <c r="E487" s="100"/>
      <c r="F487" s="101">
        <v>0</v>
      </c>
      <c r="G487" s="102"/>
      <c r="H487" s="101">
        <v>10000</v>
      </c>
      <c r="I487" s="102"/>
      <c r="J487" s="101">
        <v>10000</v>
      </c>
      <c r="K487" s="102"/>
      <c r="L487" s="101"/>
      <c r="M487" s="102"/>
      <c r="N487" s="101"/>
      <c r="O487" s="102"/>
      <c r="P487" s="71"/>
    </row>
    <row r="488" spans="1:16" x14ac:dyDescent="0.25">
      <c r="A488" s="73"/>
      <c r="B488" s="98" t="s">
        <v>112</v>
      </c>
      <c r="C488" s="99"/>
      <c r="D488" s="100" t="s">
        <v>26</v>
      </c>
      <c r="E488" s="100"/>
      <c r="F488" s="101">
        <v>310.58</v>
      </c>
      <c r="G488" s="102"/>
      <c r="H488" s="101">
        <v>0</v>
      </c>
      <c r="I488" s="102"/>
      <c r="J488" s="101">
        <v>0</v>
      </c>
      <c r="K488" s="102"/>
      <c r="L488" s="101"/>
      <c r="M488" s="102"/>
      <c r="N488" s="101"/>
      <c r="O488" s="102"/>
      <c r="P488" s="71"/>
    </row>
    <row r="489" spans="1:16" x14ac:dyDescent="0.25">
      <c r="A489" s="46"/>
      <c r="B489" s="141">
        <v>3</v>
      </c>
      <c r="C489" s="142"/>
      <c r="D489" s="143" t="s">
        <v>38</v>
      </c>
      <c r="E489" s="143"/>
      <c r="F489" s="144">
        <f>F490</f>
        <v>310.58</v>
      </c>
      <c r="G489" s="145"/>
      <c r="H489" s="144">
        <f>H490</f>
        <v>10000</v>
      </c>
      <c r="I489" s="145"/>
      <c r="J489" s="144">
        <f>J490</f>
        <v>10000</v>
      </c>
      <c r="K489" s="145"/>
      <c r="L489" s="144">
        <f>L490</f>
        <v>10000</v>
      </c>
      <c r="M489" s="145"/>
      <c r="N489" s="144">
        <f>N490</f>
        <v>10000</v>
      </c>
      <c r="O489" s="145"/>
      <c r="P489" s="44"/>
    </row>
    <row r="490" spans="1:16" x14ac:dyDescent="0.25">
      <c r="A490" s="45"/>
      <c r="B490" s="92">
        <v>37</v>
      </c>
      <c r="C490" s="93"/>
      <c r="D490" s="131" t="s">
        <v>217</v>
      </c>
      <c r="E490" s="131"/>
      <c r="F490" s="96">
        <v>310.58</v>
      </c>
      <c r="G490" s="97"/>
      <c r="H490" s="107">
        <v>10000</v>
      </c>
      <c r="I490" s="107"/>
      <c r="J490" s="96">
        <v>10000</v>
      </c>
      <c r="K490" s="97"/>
      <c r="L490" s="107">
        <v>10000</v>
      </c>
      <c r="M490" s="107"/>
      <c r="N490" s="96">
        <v>10000</v>
      </c>
      <c r="O490" s="97"/>
      <c r="P490" s="44" t="s">
        <v>367</v>
      </c>
    </row>
    <row r="491" spans="1:16" ht="27" customHeight="1" x14ac:dyDescent="0.25">
      <c r="A491" s="47"/>
      <c r="B491" s="88" t="s">
        <v>232</v>
      </c>
      <c r="C491" s="89"/>
      <c r="D491" s="178" t="s">
        <v>233</v>
      </c>
      <c r="E491" s="178"/>
      <c r="F491" s="90">
        <f>F493</f>
        <v>99432.82</v>
      </c>
      <c r="G491" s="91"/>
      <c r="H491" s="90">
        <f>H493</f>
        <v>100000</v>
      </c>
      <c r="I491" s="91"/>
      <c r="J491" s="90">
        <f>J493</f>
        <v>100000</v>
      </c>
      <c r="K491" s="91"/>
      <c r="L491" s="90">
        <f>L493</f>
        <v>100000</v>
      </c>
      <c r="M491" s="91"/>
      <c r="N491" s="90">
        <f>N493</f>
        <v>100000</v>
      </c>
      <c r="O491" s="91"/>
      <c r="P491" s="44"/>
    </row>
    <row r="492" spans="1:16" x14ac:dyDescent="0.25">
      <c r="A492" s="73"/>
      <c r="B492" s="98" t="s">
        <v>111</v>
      </c>
      <c r="C492" s="99"/>
      <c r="D492" s="100" t="s">
        <v>24</v>
      </c>
      <c r="E492" s="100"/>
      <c r="F492" s="101">
        <v>99432.82</v>
      </c>
      <c r="G492" s="102"/>
      <c r="H492" s="101">
        <v>100000</v>
      </c>
      <c r="I492" s="102"/>
      <c r="J492" s="101">
        <v>100000</v>
      </c>
      <c r="K492" s="102"/>
      <c r="L492" s="101"/>
      <c r="M492" s="102"/>
      <c r="N492" s="101"/>
      <c r="O492" s="102"/>
      <c r="P492" s="71"/>
    </row>
    <row r="493" spans="1:16" x14ac:dyDescent="0.25">
      <c r="A493" s="46"/>
      <c r="B493" s="141">
        <v>3</v>
      </c>
      <c r="C493" s="142"/>
      <c r="D493" s="143" t="s">
        <v>38</v>
      </c>
      <c r="E493" s="143"/>
      <c r="F493" s="144">
        <f>F494</f>
        <v>99432.82</v>
      </c>
      <c r="G493" s="145"/>
      <c r="H493" s="144">
        <f>H494</f>
        <v>100000</v>
      </c>
      <c r="I493" s="145"/>
      <c r="J493" s="144">
        <f>J494</f>
        <v>100000</v>
      </c>
      <c r="K493" s="145"/>
      <c r="L493" s="144">
        <f>L494</f>
        <v>100000</v>
      </c>
      <c r="M493" s="145"/>
      <c r="N493" s="144">
        <f>N494</f>
        <v>100000</v>
      </c>
      <c r="O493" s="145"/>
      <c r="P493" s="44"/>
    </row>
    <row r="494" spans="1:16" ht="15.75" customHeight="1" x14ac:dyDescent="0.25">
      <c r="A494" s="45"/>
      <c r="B494" s="92">
        <v>37</v>
      </c>
      <c r="C494" s="93"/>
      <c r="D494" s="131" t="s">
        <v>217</v>
      </c>
      <c r="E494" s="131"/>
      <c r="F494" s="96">
        <v>99432.82</v>
      </c>
      <c r="G494" s="97"/>
      <c r="H494" s="107">
        <v>100000</v>
      </c>
      <c r="I494" s="107"/>
      <c r="J494" s="96">
        <v>100000</v>
      </c>
      <c r="K494" s="97"/>
      <c r="L494" s="107">
        <v>100000</v>
      </c>
      <c r="M494" s="107"/>
      <c r="N494" s="96">
        <v>100000</v>
      </c>
      <c r="O494" s="97"/>
      <c r="P494" s="44" t="s">
        <v>356</v>
      </c>
    </row>
    <row r="495" spans="1:16" ht="31.5" customHeight="1" x14ac:dyDescent="0.25">
      <c r="A495" s="47"/>
      <c r="B495" s="88" t="s">
        <v>234</v>
      </c>
      <c r="C495" s="89"/>
      <c r="D495" s="178" t="s">
        <v>235</v>
      </c>
      <c r="E495" s="178"/>
      <c r="F495" s="90">
        <f>F497</f>
        <v>36347.300000000003</v>
      </c>
      <c r="G495" s="91"/>
      <c r="H495" s="90">
        <f>H497</f>
        <v>38000</v>
      </c>
      <c r="I495" s="91"/>
      <c r="J495" s="90">
        <f>J497</f>
        <v>55000</v>
      </c>
      <c r="K495" s="91"/>
      <c r="L495" s="90">
        <f>L497</f>
        <v>55000</v>
      </c>
      <c r="M495" s="91"/>
      <c r="N495" s="90">
        <f>N497</f>
        <v>55000</v>
      </c>
      <c r="O495" s="91"/>
      <c r="P495" s="44"/>
    </row>
    <row r="496" spans="1:16" ht="15" customHeight="1" x14ac:dyDescent="0.25">
      <c r="A496" s="73"/>
      <c r="B496" s="98" t="s">
        <v>111</v>
      </c>
      <c r="C496" s="99"/>
      <c r="D496" s="100" t="s">
        <v>24</v>
      </c>
      <c r="E496" s="100"/>
      <c r="F496" s="101">
        <v>36347.300000000003</v>
      </c>
      <c r="G496" s="102"/>
      <c r="H496" s="101">
        <v>38000</v>
      </c>
      <c r="I496" s="102"/>
      <c r="J496" s="101">
        <v>55000</v>
      </c>
      <c r="K496" s="102"/>
      <c r="L496" s="101"/>
      <c r="M496" s="102"/>
      <c r="N496" s="101"/>
      <c r="O496" s="102"/>
      <c r="P496" s="71"/>
    </row>
    <row r="497" spans="1:16" x14ac:dyDescent="0.25">
      <c r="A497" s="46"/>
      <c r="B497" s="141">
        <v>3</v>
      </c>
      <c r="C497" s="142"/>
      <c r="D497" s="143" t="s">
        <v>38</v>
      </c>
      <c r="E497" s="143"/>
      <c r="F497" s="144">
        <f>SUM(F498:G499)</f>
        <v>36347.300000000003</v>
      </c>
      <c r="G497" s="145"/>
      <c r="H497" s="144">
        <f>SUM(H498:I499)</f>
        <v>38000</v>
      </c>
      <c r="I497" s="145"/>
      <c r="J497" s="144">
        <f>J498+J499</f>
        <v>55000</v>
      </c>
      <c r="K497" s="145"/>
      <c r="L497" s="144">
        <f>SUM(L498:M499)</f>
        <v>55000</v>
      </c>
      <c r="M497" s="145"/>
      <c r="N497" s="144">
        <f>SUM(N498:O499)</f>
        <v>55000</v>
      </c>
      <c r="O497" s="145"/>
      <c r="P497" s="44"/>
    </row>
    <row r="498" spans="1:16" ht="26.25" customHeight="1" x14ac:dyDescent="0.25">
      <c r="A498" s="45"/>
      <c r="B498" s="92">
        <v>37</v>
      </c>
      <c r="C498" s="93"/>
      <c r="D498" s="131" t="s">
        <v>217</v>
      </c>
      <c r="E498" s="131"/>
      <c r="F498" s="96">
        <v>32664.54</v>
      </c>
      <c r="G498" s="97"/>
      <c r="H498" s="107">
        <v>33000</v>
      </c>
      <c r="I498" s="107"/>
      <c r="J498" s="96">
        <v>50000</v>
      </c>
      <c r="K498" s="97"/>
      <c r="L498" s="107">
        <v>50000</v>
      </c>
      <c r="M498" s="107"/>
      <c r="N498" s="96">
        <v>50000</v>
      </c>
      <c r="O498" s="97"/>
      <c r="P498" s="44" t="s">
        <v>366</v>
      </c>
    </row>
    <row r="499" spans="1:16" x14ac:dyDescent="0.25">
      <c r="A499" s="45"/>
      <c r="B499" s="92">
        <v>38</v>
      </c>
      <c r="C499" s="93"/>
      <c r="D499" s="131" t="s">
        <v>44</v>
      </c>
      <c r="E499" s="131"/>
      <c r="F499" s="96">
        <v>3682.76</v>
      </c>
      <c r="G499" s="97"/>
      <c r="H499" s="107">
        <v>5000</v>
      </c>
      <c r="I499" s="107"/>
      <c r="J499" s="96">
        <v>5000</v>
      </c>
      <c r="K499" s="97"/>
      <c r="L499" s="107">
        <v>5000</v>
      </c>
      <c r="M499" s="107"/>
      <c r="N499" s="96">
        <v>5000</v>
      </c>
      <c r="O499" s="97"/>
      <c r="P499" s="44" t="s">
        <v>368</v>
      </c>
    </row>
    <row r="500" spans="1:16" ht="12.75" customHeight="1" x14ac:dyDescent="0.25">
      <c r="A500" s="50"/>
      <c r="B500" s="149" t="s">
        <v>236</v>
      </c>
      <c r="C500" s="150"/>
      <c r="D500" s="151" t="s">
        <v>237</v>
      </c>
      <c r="E500" s="151"/>
      <c r="F500" s="152">
        <f>F501+F522+F537</f>
        <v>222320.32</v>
      </c>
      <c r="G500" s="153"/>
      <c r="H500" s="152">
        <f>H501+H522+H537</f>
        <v>1307900</v>
      </c>
      <c r="I500" s="153"/>
      <c r="J500" s="152">
        <f>J501+J522+J537</f>
        <v>1252000</v>
      </c>
      <c r="K500" s="153"/>
      <c r="L500" s="152">
        <f>L501+L522+L537</f>
        <v>1249000</v>
      </c>
      <c r="M500" s="153"/>
      <c r="N500" s="152">
        <f>N501+N522+N537</f>
        <v>1199000</v>
      </c>
      <c r="O500" s="153"/>
      <c r="P500" s="40"/>
    </row>
    <row r="501" spans="1:16" x14ac:dyDescent="0.25">
      <c r="A501" s="49"/>
      <c r="B501" s="154" t="s">
        <v>238</v>
      </c>
      <c r="C501" s="155"/>
      <c r="D501" s="166" t="s">
        <v>239</v>
      </c>
      <c r="E501" s="166"/>
      <c r="F501" s="159">
        <f>F502+F509+F514+F518</f>
        <v>22355.719999999998</v>
      </c>
      <c r="G501" s="160"/>
      <c r="H501" s="159">
        <f>H502+H509+H514+H518</f>
        <v>121900</v>
      </c>
      <c r="I501" s="160"/>
      <c r="J501" s="159">
        <f>J502+J509+J514+J518</f>
        <v>136000</v>
      </c>
      <c r="K501" s="160"/>
      <c r="L501" s="159">
        <f>L502+L509+L514+L518</f>
        <v>136000</v>
      </c>
      <c r="M501" s="160"/>
      <c r="N501" s="159">
        <f>N502+N509+N514+N518</f>
        <v>86000</v>
      </c>
      <c r="O501" s="160"/>
      <c r="P501" s="42"/>
    </row>
    <row r="502" spans="1:16" ht="28.5" customHeight="1" x14ac:dyDescent="0.25">
      <c r="A502" s="47"/>
      <c r="B502" s="88" t="s">
        <v>240</v>
      </c>
      <c r="C502" s="89"/>
      <c r="D502" s="178" t="s">
        <v>241</v>
      </c>
      <c r="E502" s="178"/>
      <c r="F502" s="90">
        <f>F506</f>
        <v>22355.719999999998</v>
      </c>
      <c r="G502" s="91"/>
      <c r="H502" s="90">
        <f>H506</f>
        <v>20000</v>
      </c>
      <c r="I502" s="91"/>
      <c r="J502" s="90">
        <f>J506</f>
        <v>33000</v>
      </c>
      <c r="K502" s="91"/>
      <c r="L502" s="90">
        <f>L506</f>
        <v>33000</v>
      </c>
      <c r="M502" s="91"/>
      <c r="N502" s="90">
        <f>N506</f>
        <v>33000</v>
      </c>
      <c r="O502" s="91"/>
      <c r="P502" s="44"/>
    </row>
    <row r="503" spans="1:16" x14ac:dyDescent="0.25">
      <c r="A503" s="73"/>
      <c r="B503" s="98" t="s">
        <v>111</v>
      </c>
      <c r="C503" s="99"/>
      <c r="D503" s="100" t="s">
        <v>24</v>
      </c>
      <c r="E503" s="100"/>
      <c r="F503" s="101">
        <v>22355.72</v>
      </c>
      <c r="G503" s="102"/>
      <c r="H503" s="101">
        <v>15000</v>
      </c>
      <c r="I503" s="102"/>
      <c r="J503" s="101">
        <v>33000</v>
      </c>
      <c r="K503" s="102"/>
      <c r="L503" s="101"/>
      <c r="M503" s="102"/>
      <c r="N503" s="101"/>
      <c r="O503" s="102"/>
      <c r="P503" s="71"/>
    </row>
    <row r="504" spans="1:16" ht="15.75" customHeight="1" x14ac:dyDescent="0.25">
      <c r="A504" s="73"/>
      <c r="B504" s="98" t="s">
        <v>112</v>
      </c>
      <c r="C504" s="99"/>
      <c r="D504" s="100" t="s">
        <v>26</v>
      </c>
      <c r="E504" s="100"/>
      <c r="F504" s="101">
        <v>0</v>
      </c>
      <c r="G504" s="102"/>
      <c r="H504" s="101">
        <v>0</v>
      </c>
      <c r="I504" s="102"/>
      <c r="J504" s="101">
        <v>0</v>
      </c>
      <c r="K504" s="102"/>
      <c r="L504" s="101"/>
      <c r="M504" s="102"/>
      <c r="N504" s="101"/>
      <c r="O504" s="102"/>
      <c r="P504" s="71"/>
    </row>
    <row r="505" spans="1:16" ht="18" customHeight="1" x14ac:dyDescent="0.25">
      <c r="A505" s="73"/>
      <c r="B505" s="98" t="s">
        <v>153</v>
      </c>
      <c r="C505" s="99"/>
      <c r="D505" s="100" t="s">
        <v>33</v>
      </c>
      <c r="E505" s="100"/>
      <c r="F505" s="101">
        <v>0</v>
      </c>
      <c r="G505" s="102"/>
      <c r="H505" s="101">
        <v>5000</v>
      </c>
      <c r="I505" s="102"/>
      <c r="J505" s="101">
        <v>0</v>
      </c>
      <c r="K505" s="102"/>
      <c r="L505" s="101"/>
      <c r="M505" s="102"/>
      <c r="N505" s="101"/>
      <c r="O505" s="102"/>
      <c r="P505" s="71"/>
    </row>
    <row r="506" spans="1:16" ht="16.5" customHeight="1" x14ac:dyDescent="0.25">
      <c r="A506" s="46"/>
      <c r="B506" s="141">
        <v>3</v>
      </c>
      <c r="C506" s="142"/>
      <c r="D506" s="143" t="s">
        <v>38</v>
      </c>
      <c r="E506" s="143"/>
      <c r="F506" s="144">
        <f>SUM(F507:G508)</f>
        <v>22355.719999999998</v>
      </c>
      <c r="G506" s="145"/>
      <c r="H506" s="144">
        <f>SUM(H507:I508)</f>
        <v>20000</v>
      </c>
      <c r="I506" s="145"/>
      <c r="J506" s="144">
        <f>J507+J508</f>
        <v>33000</v>
      </c>
      <c r="K506" s="145"/>
      <c r="L506" s="144">
        <v>33000</v>
      </c>
      <c r="M506" s="145"/>
      <c r="N506" s="144">
        <v>33000</v>
      </c>
      <c r="O506" s="145"/>
      <c r="P506" s="44"/>
    </row>
    <row r="507" spans="1:16" x14ac:dyDescent="0.25">
      <c r="A507" s="45"/>
      <c r="B507" s="92">
        <v>32</v>
      </c>
      <c r="C507" s="93"/>
      <c r="D507" s="131" t="s">
        <v>40</v>
      </c>
      <c r="E507" s="131"/>
      <c r="F507" s="96">
        <v>2612.85</v>
      </c>
      <c r="G507" s="97"/>
      <c r="H507" s="107">
        <v>3000</v>
      </c>
      <c r="I507" s="107"/>
      <c r="J507" s="96">
        <v>6000</v>
      </c>
      <c r="K507" s="97"/>
      <c r="L507" s="107">
        <v>6000</v>
      </c>
      <c r="M507" s="107"/>
      <c r="N507" s="96">
        <v>6000</v>
      </c>
      <c r="O507" s="97"/>
      <c r="P507" s="44" t="s">
        <v>369</v>
      </c>
    </row>
    <row r="508" spans="1:16" x14ac:dyDescent="0.25">
      <c r="A508" s="45"/>
      <c r="B508" s="92">
        <v>38</v>
      </c>
      <c r="C508" s="93"/>
      <c r="D508" s="131" t="s">
        <v>44</v>
      </c>
      <c r="E508" s="131"/>
      <c r="F508" s="96">
        <v>19742.87</v>
      </c>
      <c r="G508" s="97"/>
      <c r="H508" s="107">
        <v>17000</v>
      </c>
      <c r="I508" s="107"/>
      <c r="J508" s="96">
        <v>27000</v>
      </c>
      <c r="K508" s="97"/>
      <c r="L508" s="107">
        <v>27000</v>
      </c>
      <c r="M508" s="107"/>
      <c r="N508" s="96">
        <v>27000</v>
      </c>
      <c r="O508" s="97"/>
      <c r="P508" s="44" t="s">
        <v>369</v>
      </c>
    </row>
    <row r="509" spans="1:16" ht="28.5" customHeight="1" x14ac:dyDescent="0.25">
      <c r="A509" s="47"/>
      <c r="B509" s="88" t="s">
        <v>242</v>
      </c>
      <c r="C509" s="89"/>
      <c r="D509" s="178" t="s">
        <v>243</v>
      </c>
      <c r="E509" s="178"/>
      <c r="F509" s="90">
        <f>F512</f>
        <v>0</v>
      </c>
      <c r="G509" s="91"/>
      <c r="H509" s="90">
        <f>H512</f>
        <v>1300</v>
      </c>
      <c r="I509" s="91"/>
      <c r="J509" s="90">
        <f>J512</f>
        <v>2000</v>
      </c>
      <c r="K509" s="91"/>
      <c r="L509" s="90">
        <f>L512</f>
        <v>2000</v>
      </c>
      <c r="M509" s="91"/>
      <c r="N509" s="90">
        <f>N512</f>
        <v>2000</v>
      </c>
      <c r="O509" s="91"/>
      <c r="P509" s="44"/>
    </row>
    <row r="510" spans="1:16" ht="18" customHeight="1" x14ac:dyDescent="0.25">
      <c r="A510" s="73"/>
      <c r="B510" s="98" t="s">
        <v>111</v>
      </c>
      <c r="C510" s="99"/>
      <c r="D510" s="100" t="s">
        <v>24</v>
      </c>
      <c r="E510" s="100"/>
      <c r="F510" s="101">
        <v>0</v>
      </c>
      <c r="G510" s="102"/>
      <c r="H510" s="101">
        <v>1300</v>
      </c>
      <c r="I510" s="102"/>
      <c r="J510" s="101">
        <v>2000</v>
      </c>
      <c r="K510" s="102"/>
      <c r="L510" s="101"/>
      <c r="M510" s="102"/>
      <c r="N510" s="101"/>
      <c r="O510" s="102"/>
      <c r="P510" s="71"/>
    </row>
    <row r="511" spans="1:16" x14ac:dyDescent="0.25">
      <c r="A511" s="73"/>
      <c r="B511" s="98" t="s">
        <v>112</v>
      </c>
      <c r="C511" s="99"/>
      <c r="D511" s="100" t="s">
        <v>26</v>
      </c>
      <c r="E511" s="100"/>
      <c r="F511" s="101">
        <v>0</v>
      </c>
      <c r="G511" s="102"/>
      <c r="H511" s="101">
        <v>0</v>
      </c>
      <c r="I511" s="102"/>
      <c r="J511" s="101">
        <v>0</v>
      </c>
      <c r="K511" s="102"/>
      <c r="L511" s="101"/>
      <c r="M511" s="102"/>
      <c r="N511" s="101"/>
      <c r="O511" s="102"/>
      <c r="P511" s="71"/>
    </row>
    <row r="512" spans="1:16" ht="15.75" customHeight="1" x14ac:dyDescent="0.25">
      <c r="A512" s="46"/>
      <c r="B512" s="141">
        <v>3</v>
      </c>
      <c r="C512" s="142"/>
      <c r="D512" s="143" t="s">
        <v>38</v>
      </c>
      <c r="E512" s="143"/>
      <c r="F512" s="144">
        <f>F513</f>
        <v>0</v>
      </c>
      <c r="G512" s="145"/>
      <c r="H512" s="144">
        <f>H513</f>
        <v>1300</v>
      </c>
      <c r="I512" s="145"/>
      <c r="J512" s="144">
        <f>J513</f>
        <v>2000</v>
      </c>
      <c r="K512" s="145"/>
      <c r="L512" s="144">
        <f>L513</f>
        <v>2000</v>
      </c>
      <c r="M512" s="145"/>
      <c r="N512" s="144">
        <f>N513</f>
        <v>2000</v>
      </c>
      <c r="O512" s="145"/>
      <c r="P512" s="44"/>
    </row>
    <row r="513" spans="1:16" ht="15" customHeight="1" x14ac:dyDescent="0.25">
      <c r="A513" s="45"/>
      <c r="B513" s="92">
        <v>38</v>
      </c>
      <c r="C513" s="93"/>
      <c r="D513" s="131" t="s">
        <v>44</v>
      </c>
      <c r="E513" s="131"/>
      <c r="F513" s="96">
        <v>0</v>
      </c>
      <c r="G513" s="97"/>
      <c r="H513" s="107">
        <v>1300</v>
      </c>
      <c r="I513" s="107"/>
      <c r="J513" s="96">
        <v>2000</v>
      </c>
      <c r="K513" s="97"/>
      <c r="L513" s="107">
        <v>2000</v>
      </c>
      <c r="M513" s="107"/>
      <c r="N513" s="96">
        <v>2000</v>
      </c>
      <c r="O513" s="97"/>
      <c r="P513" s="44" t="s">
        <v>369</v>
      </c>
    </row>
    <row r="514" spans="1:16" ht="29.25" customHeight="1" x14ac:dyDescent="0.25">
      <c r="A514" s="47"/>
      <c r="B514" s="88" t="s">
        <v>244</v>
      </c>
      <c r="C514" s="89"/>
      <c r="D514" s="178" t="s">
        <v>245</v>
      </c>
      <c r="E514" s="178"/>
      <c r="F514" s="90">
        <f>F516</f>
        <v>0</v>
      </c>
      <c r="G514" s="91"/>
      <c r="H514" s="90">
        <f>H516</f>
        <v>600</v>
      </c>
      <c r="I514" s="91"/>
      <c r="J514" s="90">
        <f>J516</f>
        <v>1000</v>
      </c>
      <c r="K514" s="91"/>
      <c r="L514" s="90">
        <f>L516</f>
        <v>1000</v>
      </c>
      <c r="M514" s="91"/>
      <c r="N514" s="90">
        <f>N516</f>
        <v>1000</v>
      </c>
      <c r="O514" s="91"/>
      <c r="P514" s="44"/>
    </row>
    <row r="515" spans="1:16" ht="18" customHeight="1" x14ac:dyDescent="0.25">
      <c r="A515" s="73"/>
      <c r="B515" s="98" t="s">
        <v>111</v>
      </c>
      <c r="C515" s="99"/>
      <c r="D515" s="100" t="s">
        <v>24</v>
      </c>
      <c r="E515" s="100"/>
      <c r="F515" s="101">
        <v>0</v>
      </c>
      <c r="G515" s="102"/>
      <c r="H515" s="101">
        <v>600</v>
      </c>
      <c r="I515" s="102"/>
      <c r="J515" s="101">
        <v>1000</v>
      </c>
      <c r="K515" s="102"/>
      <c r="L515" s="101"/>
      <c r="M515" s="102"/>
      <c r="N515" s="101"/>
      <c r="O515" s="102"/>
      <c r="P515" s="71"/>
    </row>
    <row r="516" spans="1:16" ht="20.25" customHeight="1" x14ac:dyDescent="0.25">
      <c r="A516" s="46"/>
      <c r="B516" s="141">
        <v>3</v>
      </c>
      <c r="C516" s="142"/>
      <c r="D516" s="143" t="s">
        <v>38</v>
      </c>
      <c r="E516" s="143"/>
      <c r="F516" s="144">
        <f>F517</f>
        <v>0</v>
      </c>
      <c r="G516" s="145"/>
      <c r="H516" s="144">
        <f>H517</f>
        <v>600</v>
      </c>
      <c r="I516" s="145"/>
      <c r="J516" s="144">
        <f>J517</f>
        <v>1000</v>
      </c>
      <c r="K516" s="145"/>
      <c r="L516" s="144">
        <f>L517</f>
        <v>1000</v>
      </c>
      <c r="M516" s="145"/>
      <c r="N516" s="144">
        <f>N517</f>
        <v>1000</v>
      </c>
      <c r="O516" s="145"/>
      <c r="P516" s="44"/>
    </row>
    <row r="517" spans="1:16" ht="20.25" customHeight="1" x14ac:dyDescent="0.25">
      <c r="A517" s="45"/>
      <c r="B517" s="92">
        <v>38</v>
      </c>
      <c r="C517" s="93"/>
      <c r="D517" s="131" t="s">
        <v>44</v>
      </c>
      <c r="E517" s="131"/>
      <c r="F517" s="96">
        <v>0</v>
      </c>
      <c r="G517" s="97"/>
      <c r="H517" s="107">
        <v>600</v>
      </c>
      <c r="I517" s="107"/>
      <c r="J517" s="96">
        <v>1000</v>
      </c>
      <c r="K517" s="97"/>
      <c r="L517" s="107">
        <v>1000</v>
      </c>
      <c r="M517" s="107"/>
      <c r="N517" s="96">
        <v>1000</v>
      </c>
      <c r="O517" s="97"/>
      <c r="P517" s="44" t="s">
        <v>388</v>
      </c>
    </row>
    <row r="518" spans="1:16" ht="42" customHeight="1" x14ac:dyDescent="0.25">
      <c r="A518" s="47"/>
      <c r="B518" s="88" t="s">
        <v>246</v>
      </c>
      <c r="C518" s="89"/>
      <c r="D518" s="178" t="s">
        <v>247</v>
      </c>
      <c r="E518" s="178"/>
      <c r="F518" s="90">
        <f>F520</f>
        <v>0</v>
      </c>
      <c r="G518" s="91"/>
      <c r="H518" s="90">
        <f>H520</f>
        <v>100000</v>
      </c>
      <c r="I518" s="91"/>
      <c r="J518" s="90">
        <f>J520</f>
        <v>100000</v>
      </c>
      <c r="K518" s="91"/>
      <c r="L518" s="90">
        <f>L520</f>
        <v>100000</v>
      </c>
      <c r="M518" s="91"/>
      <c r="N518" s="90">
        <f>N520</f>
        <v>50000</v>
      </c>
      <c r="O518" s="91"/>
      <c r="P518" s="44"/>
    </row>
    <row r="519" spans="1:16" ht="27.75" customHeight="1" x14ac:dyDescent="0.25">
      <c r="A519" s="73"/>
      <c r="B519" s="98" t="s">
        <v>112</v>
      </c>
      <c r="C519" s="99"/>
      <c r="D519" s="100" t="s">
        <v>26</v>
      </c>
      <c r="E519" s="100"/>
      <c r="F519" s="101">
        <v>0</v>
      </c>
      <c r="G519" s="102"/>
      <c r="H519" s="101">
        <v>100000</v>
      </c>
      <c r="I519" s="102"/>
      <c r="J519" s="101">
        <v>100000</v>
      </c>
      <c r="K519" s="102"/>
      <c r="L519" s="101"/>
      <c r="M519" s="102"/>
      <c r="N519" s="101"/>
      <c r="O519" s="102"/>
      <c r="P519" s="71"/>
    </row>
    <row r="520" spans="1:16" ht="29.25" customHeight="1" x14ac:dyDescent="0.25">
      <c r="A520" s="46"/>
      <c r="B520" s="141">
        <v>4</v>
      </c>
      <c r="C520" s="142"/>
      <c r="D520" s="143" t="s">
        <v>45</v>
      </c>
      <c r="E520" s="143"/>
      <c r="F520" s="144">
        <f>F521</f>
        <v>0</v>
      </c>
      <c r="G520" s="145"/>
      <c r="H520" s="144">
        <f>H521</f>
        <v>100000</v>
      </c>
      <c r="I520" s="145"/>
      <c r="J520" s="144">
        <f>J521</f>
        <v>100000</v>
      </c>
      <c r="K520" s="145"/>
      <c r="L520" s="144">
        <f>L521</f>
        <v>100000</v>
      </c>
      <c r="M520" s="145"/>
      <c r="N520" s="144">
        <f>N521</f>
        <v>50000</v>
      </c>
      <c r="O520" s="145"/>
      <c r="P520" s="44"/>
    </row>
    <row r="521" spans="1:16" ht="26.25" customHeight="1" x14ac:dyDescent="0.25">
      <c r="A521" s="45"/>
      <c r="B521" s="92">
        <v>42</v>
      </c>
      <c r="C521" s="93"/>
      <c r="D521" s="131" t="s">
        <v>51</v>
      </c>
      <c r="E521" s="131"/>
      <c r="F521" s="96">
        <v>0</v>
      </c>
      <c r="G521" s="97"/>
      <c r="H521" s="107">
        <v>100000</v>
      </c>
      <c r="I521" s="107"/>
      <c r="J521" s="96">
        <v>100000</v>
      </c>
      <c r="K521" s="97"/>
      <c r="L521" s="107">
        <v>100000</v>
      </c>
      <c r="M521" s="107"/>
      <c r="N521" s="96">
        <v>50000</v>
      </c>
      <c r="O521" s="97"/>
      <c r="P521" s="44" t="s">
        <v>369</v>
      </c>
    </row>
    <row r="522" spans="1:16" ht="17.25" customHeight="1" x14ac:dyDescent="0.25">
      <c r="A522" s="49"/>
      <c r="B522" s="154" t="s">
        <v>248</v>
      </c>
      <c r="C522" s="155"/>
      <c r="D522" s="166" t="s">
        <v>249</v>
      </c>
      <c r="E522" s="166"/>
      <c r="F522" s="159">
        <f>F523+F531</f>
        <v>199964.6</v>
      </c>
      <c r="G522" s="160"/>
      <c r="H522" s="159">
        <f>H523+H531</f>
        <v>1116000</v>
      </c>
      <c r="I522" s="160"/>
      <c r="J522" s="159">
        <f>J523+J531</f>
        <v>1063000</v>
      </c>
      <c r="K522" s="160"/>
      <c r="L522" s="159">
        <f>L523+L531</f>
        <v>1063000</v>
      </c>
      <c r="M522" s="160"/>
      <c r="N522" s="159">
        <f>N523+N531</f>
        <v>1063000</v>
      </c>
      <c r="O522" s="160"/>
      <c r="P522" s="42"/>
    </row>
    <row r="523" spans="1:16" ht="28.5" customHeight="1" x14ac:dyDescent="0.25">
      <c r="A523" s="47"/>
      <c r="B523" s="88" t="s">
        <v>250</v>
      </c>
      <c r="C523" s="89"/>
      <c r="D523" s="178" t="s">
        <v>251</v>
      </c>
      <c r="E523" s="178"/>
      <c r="F523" s="90">
        <f>F526+F529</f>
        <v>199964.6</v>
      </c>
      <c r="G523" s="91"/>
      <c r="H523" s="90">
        <f>H526+H529</f>
        <v>63000</v>
      </c>
      <c r="I523" s="91"/>
      <c r="J523" s="90">
        <f>J526+J529</f>
        <v>63000</v>
      </c>
      <c r="K523" s="91"/>
      <c r="L523" s="90">
        <f>L526+L529</f>
        <v>63000</v>
      </c>
      <c r="M523" s="91"/>
      <c r="N523" s="90">
        <f>N526+N529</f>
        <v>63000</v>
      </c>
      <c r="O523" s="91"/>
      <c r="P523" s="44"/>
    </row>
    <row r="524" spans="1:16" ht="18.75" customHeight="1" x14ac:dyDescent="0.25">
      <c r="A524" s="73"/>
      <c r="B524" s="98" t="s">
        <v>111</v>
      </c>
      <c r="C524" s="99"/>
      <c r="D524" s="100" t="s">
        <v>24</v>
      </c>
      <c r="E524" s="100"/>
      <c r="F524" s="101">
        <v>199964.6</v>
      </c>
      <c r="G524" s="102"/>
      <c r="H524" s="101">
        <v>13000</v>
      </c>
      <c r="I524" s="102"/>
      <c r="J524" s="101">
        <v>63000</v>
      </c>
      <c r="K524" s="102"/>
      <c r="L524" s="101"/>
      <c r="M524" s="102"/>
      <c r="N524" s="101"/>
      <c r="O524" s="102"/>
      <c r="P524" s="71"/>
    </row>
    <row r="525" spans="1:16" ht="23.25" customHeight="1" x14ac:dyDescent="0.25">
      <c r="A525" s="73"/>
      <c r="B525" s="98" t="s">
        <v>112</v>
      </c>
      <c r="C525" s="99"/>
      <c r="D525" s="100" t="s">
        <v>26</v>
      </c>
      <c r="E525" s="100"/>
      <c r="F525" s="101">
        <v>0</v>
      </c>
      <c r="G525" s="102"/>
      <c r="H525" s="101">
        <v>50000</v>
      </c>
      <c r="I525" s="102"/>
      <c r="J525" s="101">
        <v>0</v>
      </c>
      <c r="K525" s="102"/>
      <c r="L525" s="101"/>
      <c r="M525" s="102"/>
      <c r="N525" s="101"/>
      <c r="O525" s="102"/>
      <c r="P525" s="71"/>
    </row>
    <row r="526" spans="1:16" ht="19.5" customHeight="1" x14ac:dyDescent="0.25">
      <c r="A526" s="45"/>
      <c r="B526" s="94">
        <v>3</v>
      </c>
      <c r="C526" s="95"/>
      <c r="D526" s="131" t="s">
        <v>38</v>
      </c>
      <c r="E526" s="131"/>
      <c r="F526" s="96">
        <f>SUM(F527:G528)</f>
        <v>11300</v>
      </c>
      <c r="G526" s="97"/>
      <c r="H526" s="96">
        <f>SUM(H527:I528)</f>
        <v>13000</v>
      </c>
      <c r="I526" s="97"/>
      <c r="J526" s="96">
        <f>SUM(J527:K528)</f>
        <v>13000</v>
      </c>
      <c r="K526" s="97"/>
      <c r="L526" s="96">
        <f>SUM(L527:M528)</f>
        <v>13000</v>
      </c>
      <c r="M526" s="97"/>
      <c r="N526" s="96">
        <f>SUM(N527:O528)</f>
        <v>13000</v>
      </c>
      <c r="O526" s="97"/>
      <c r="P526" s="44"/>
    </row>
    <row r="527" spans="1:16" ht="19.5" customHeight="1" x14ac:dyDescent="0.25">
      <c r="A527" s="46"/>
      <c r="B527" s="92">
        <v>32</v>
      </c>
      <c r="C527" s="93"/>
      <c r="D527" s="131" t="s">
        <v>40</v>
      </c>
      <c r="E527" s="131"/>
      <c r="F527" s="123">
        <v>0</v>
      </c>
      <c r="G527" s="124"/>
      <c r="H527" s="123">
        <v>0</v>
      </c>
      <c r="I527" s="124"/>
      <c r="J527" s="123">
        <v>0</v>
      </c>
      <c r="K527" s="124"/>
      <c r="L527" s="123">
        <v>0</v>
      </c>
      <c r="M527" s="124"/>
      <c r="N527" s="123">
        <v>0</v>
      </c>
      <c r="O527" s="124"/>
      <c r="P527" s="44" t="s">
        <v>370</v>
      </c>
    </row>
    <row r="528" spans="1:16" x14ac:dyDescent="0.25">
      <c r="A528" s="45"/>
      <c r="B528" s="92">
        <v>38</v>
      </c>
      <c r="C528" s="93"/>
      <c r="D528" s="131" t="s">
        <v>44</v>
      </c>
      <c r="E528" s="131"/>
      <c r="F528" s="96">
        <v>11300</v>
      </c>
      <c r="G528" s="97"/>
      <c r="H528" s="107">
        <v>13000</v>
      </c>
      <c r="I528" s="107"/>
      <c r="J528" s="96">
        <v>13000</v>
      </c>
      <c r="K528" s="97"/>
      <c r="L528" s="107">
        <v>13000</v>
      </c>
      <c r="M528" s="107"/>
      <c r="N528" s="96">
        <v>13000</v>
      </c>
      <c r="O528" s="97"/>
      <c r="P528" s="44" t="s">
        <v>370</v>
      </c>
    </row>
    <row r="529" spans="1:16" ht="30" customHeight="1" x14ac:dyDescent="0.25">
      <c r="A529" s="46"/>
      <c r="B529" s="141">
        <v>4</v>
      </c>
      <c r="C529" s="142"/>
      <c r="D529" s="143" t="s">
        <v>45</v>
      </c>
      <c r="E529" s="143"/>
      <c r="F529" s="144">
        <f>F530</f>
        <v>188664.6</v>
      </c>
      <c r="G529" s="145"/>
      <c r="H529" s="144">
        <f>H530</f>
        <v>50000</v>
      </c>
      <c r="I529" s="145"/>
      <c r="J529" s="144">
        <f>J530</f>
        <v>50000</v>
      </c>
      <c r="K529" s="145"/>
      <c r="L529" s="144">
        <f>L530</f>
        <v>50000</v>
      </c>
      <c r="M529" s="145"/>
      <c r="N529" s="144">
        <f>N530</f>
        <v>50000</v>
      </c>
      <c r="O529" s="145"/>
      <c r="P529" s="44"/>
    </row>
    <row r="530" spans="1:16" ht="30" customHeight="1" x14ac:dyDescent="0.25">
      <c r="A530" s="45"/>
      <c r="B530" s="92">
        <v>45</v>
      </c>
      <c r="C530" s="93"/>
      <c r="D530" s="131" t="s">
        <v>131</v>
      </c>
      <c r="E530" s="131"/>
      <c r="F530" s="96">
        <v>188664.6</v>
      </c>
      <c r="G530" s="97"/>
      <c r="H530" s="107">
        <v>50000</v>
      </c>
      <c r="I530" s="107"/>
      <c r="J530" s="96">
        <v>50000</v>
      </c>
      <c r="K530" s="97"/>
      <c r="L530" s="107">
        <v>50000</v>
      </c>
      <c r="M530" s="107"/>
      <c r="N530" s="96">
        <v>50000</v>
      </c>
      <c r="O530" s="97"/>
      <c r="P530" s="44" t="s">
        <v>370</v>
      </c>
    </row>
    <row r="531" spans="1:16" ht="42" customHeight="1" x14ac:dyDescent="0.25">
      <c r="A531" s="47"/>
      <c r="B531" s="88" t="s">
        <v>252</v>
      </c>
      <c r="C531" s="89"/>
      <c r="D531" s="178" t="s">
        <v>253</v>
      </c>
      <c r="E531" s="178"/>
      <c r="F531" s="90">
        <f>F535</f>
        <v>0</v>
      </c>
      <c r="G531" s="91"/>
      <c r="H531" s="90">
        <f>H535</f>
        <v>1053000</v>
      </c>
      <c r="I531" s="91"/>
      <c r="J531" s="90">
        <f>J535</f>
        <v>1000000</v>
      </c>
      <c r="K531" s="91"/>
      <c r="L531" s="90">
        <f>L535</f>
        <v>1000000</v>
      </c>
      <c r="M531" s="91"/>
      <c r="N531" s="90">
        <f>N535</f>
        <v>1000000</v>
      </c>
      <c r="O531" s="91"/>
      <c r="P531" s="44"/>
    </row>
    <row r="532" spans="1:16" x14ac:dyDescent="0.25">
      <c r="A532" s="70"/>
      <c r="B532" s="98" t="s">
        <v>113</v>
      </c>
      <c r="C532" s="99"/>
      <c r="D532" s="100" t="s">
        <v>29</v>
      </c>
      <c r="E532" s="100"/>
      <c r="F532" s="101">
        <v>0</v>
      </c>
      <c r="G532" s="102"/>
      <c r="H532" s="106">
        <v>0</v>
      </c>
      <c r="I532" s="106"/>
      <c r="J532" s="101">
        <v>0</v>
      </c>
      <c r="K532" s="102"/>
      <c r="L532" s="106"/>
      <c r="M532" s="106"/>
      <c r="N532" s="101"/>
      <c r="O532" s="102"/>
      <c r="P532" s="71"/>
    </row>
    <row r="533" spans="1:16" ht="18" customHeight="1" x14ac:dyDescent="0.25">
      <c r="A533" s="73"/>
      <c r="B533" s="98" t="s">
        <v>146</v>
      </c>
      <c r="C533" s="99"/>
      <c r="D533" s="100" t="s">
        <v>27</v>
      </c>
      <c r="E533" s="100"/>
      <c r="F533" s="101">
        <v>0</v>
      </c>
      <c r="G533" s="102"/>
      <c r="H533" s="101">
        <v>53000</v>
      </c>
      <c r="I533" s="102"/>
      <c r="J533" s="101">
        <v>0</v>
      </c>
      <c r="K533" s="102"/>
      <c r="L533" s="101"/>
      <c r="M533" s="102"/>
      <c r="N533" s="101"/>
      <c r="O533" s="102"/>
      <c r="P533" s="71"/>
    </row>
    <row r="534" spans="1:16" ht="18" customHeight="1" x14ac:dyDescent="0.25">
      <c r="A534" s="73"/>
      <c r="B534" s="98" t="s">
        <v>393</v>
      </c>
      <c r="C534" s="99"/>
      <c r="D534" s="98" t="s">
        <v>95</v>
      </c>
      <c r="E534" s="99"/>
      <c r="F534" s="101">
        <v>0</v>
      </c>
      <c r="G534" s="102"/>
      <c r="H534" s="101">
        <v>1000000</v>
      </c>
      <c r="I534" s="102"/>
      <c r="J534" s="101">
        <v>1000000</v>
      </c>
      <c r="K534" s="102"/>
      <c r="L534" s="57"/>
      <c r="M534" s="58"/>
      <c r="N534" s="57"/>
      <c r="O534" s="58"/>
      <c r="P534" s="71"/>
    </row>
    <row r="535" spans="1:16" ht="26.25" customHeight="1" x14ac:dyDescent="0.25">
      <c r="A535" s="46"/>
      <c r="B535" s="141">
        <v>4</v>
      </c>
      <c r="C535" s="142"/>
      <c r="D535" s="143" t="s">
        <v>45</v>
      </c>
      <c r="E535" s="143"/>
      <c r="F535" s="144">
        <f>F536</f>
        <v>0</v>
      </c>
      <c r="G535" s="145"/>
      <c r="H535" s="144">
        <f>H536</f>
        <v>1053000</v>
      </c>
      <c r="I535" s="145"/>
      <c r="J535" s="144">
        <f>J536</f>
        <v>1000000</v>
      </c>
      <c r="K535" s="145"/>
      <c r="L535" s="144">
        <f>L536</f>
        <v>1000000</v>
      </c>
      <c r="M535" s="145"/>
      <c r="N535" s="144">
        <f>N536</f>
        <v>1000000</v>
      </c>
      <c r="O535" s="145"/>
      <c r="P535" s="44"/>
    </row>
    <row r="536" spans="1:16" ht="27.75" customHeight="1" x14ac:dyDescent="0.25">
      <c r="A536" s="45"/>
      <c r="B536" s="92">
        <v>42</v>
      </c>
      <c r="C536" s="93"/>
      <c r="D536" s="131" t="s">
        <v>51</v>
      </c>
      <c r="E536" s="131"/>
      <c r="F536" s="96">
        <v>0</v>
      </c>
      <c r="G536" s="97"/>
      <c r="H536" s="107">
        <v>1053000</v>
      </c>
      <c r="I536" s="107"/>
      <c r="J536" s="96">
        <v>1000000</v>
      </c>
      <c r="K536" s="97"/>
      <c r="L536" s="107">
        <v>1000000</v>
      </c>
      <c r="M536" s="107"/>
      <c r="N536" s="96">
        <v>1000000</v>
      </c>
      <c r="O536" s="97"/>
      <c r="P536" s="44" t="s">
        <v>370</v>
      </c>
    </row>
    <row r="537" spans="1:16" x14ac:dyDescent="0.25">
      <c r="A537" s="49"/>
      <c r="B537" s="154" t="s">
        <v>254</v>
      </c>
      <c r="C537" s="155"/>
      <c r="D537" s="166" t="s">
        <v>255</v>
      </c>
      <c r="E537" s="166"/>
      <c r="F537" s="159">
        <f>F538</f>
        <v>0</v>
      </c>
      <c r="G537" s="160"/>
      <c r="H537" s="159">
        <f>H538</f>
        <v>70000</v>
      </c>
      <c r="I537" s="160"/>
      <c r="J537" s="159">
        <f>J538</f>
        <v>53000</v>
      </c>
      <c r="K537" s="160"/>
      <c r="L537" s="159">
        <f>L538</f>
        <v>50000</v>
      </c>
      <c r="M537" s="160"/>
      <c r="N537" s="159">
        <f>N538</f>
        <v>50000</v>
      </c>
      <c r="O537" s="160"/>
      <c r="P537" s="42"/>
    </row>
    <row r="538" spans="1:16" ht="31.5" customHeight="1" x14ac:dyDescent="0.25">
      <c r="A538" s="47"/>
      <c r="B538" s="88" t="s">
        <v>256</v>
      </c>
      <c r="C538" s="89"/>
      <c r="D538" s="178" t="s">
        <v>257</v>
      </c>
      <c r="E538" s="178"/>
      <c r="F538" s="90">
        <f>F542</f>
        <v>0</v>
      </c>
      <c r="G538" s="91"/>
      <c r="H538" s="90">
        <f>H542</f>
        <v>70000</v>
      </c>
      <c r="I538" s="91"/>
      <c r="J538" s="90">
        <f>J542</f>
        <v>53000</v>
      </c>
      <c r="K538" s="91"/>
      <c r="L538" s="90">
        <f>L542</f>
        <v>50000</v>
      </c>
      <c r="M538" s="91"/>
      <c r="N538" s="90">
        <f>N542</f>
        <v>50000</v>
      </c>
      <c r="O538" s="91"/>
      <c r="P538" s="44"/>
    </row>
    <row r="539" spans="1:16" x14ac:dyDescent="0.25">
      <c r="A539" s="73"/>
      <c r="B539" s="98" t="s">
        <v>111</v>
      </c>
      <c r="C539" s="99"/>
      <c r="D539" s="100" t="s">
        <v>24</v>
      </c>
      <c r="E539" s="100"/>
      <c r="F539" s="101">
        <v>0</v>
      </c>
      <c r="G539" s="102"/>
      <c r="H539" s="101">
        <v>70000</v>
      </c>
      <c r="I539" s="102"/>
      <c r="J539" s="101">
        <v>53000</v>
      </c>
      <c r="K539" s="102"/>
      <c r="L539" s="101"/>
      <c r="M539" s="102"/>
      <c r="N539" s="101"/>
      <c r="O539" s="102"/>
      <c r="P539" s="71"/>
    </row>
    <row r="540" spans="1:16" x14ac:dyDescent="0.25">
      <c r="A540" s="73"/>
      <c r="B540" s="98" t="s">
        <v>112</v>
      </c>
      <c r="C540" s="99"/>
      <c r="D540" s="100" t="s">
        <v>26</v>
      </c>
      <c r="E540" s="100"/>
      <c r="F540" s="101">
        <v>0</v>
      </c>
      <c r="G540" s="102"/>
      <c r="H540" s="101">
        <v>0</v>
      </c>
      <c r="I540" s="102"/>
      <c r="J540" s="101">
        <v>0</v>
      </c>
      <c r="K540" s="102"/>
      <c r="L540" s="101"/>
      <c r="M540" s="102"/>
      <c r="N540" s="101"/>
      <c r="O540" s="102"/>
      <c r="P540" s="71"/>
    </row>
    <row r="541" spans="1:16" x14ac:dyDescent="0.25">
      <c r="A541" s="73"/>
      <c r="B541" s="98" t="s">
        <v>153</v>
      </c>
      <c r="C541" s="99"/>
      <c r="D541" s="100" t="s">
        <v>33</v>
      </c>
      <c r="E541" s="100"/>
      <c r="F541" s="101">
        <v>0</v>
      </c>
      <c r="G541" s="102"/>
      <c r="H541" s="101">
        <v>0</v>
      </c>
      <c r="I541" s="102"/>
      <c r="J541" s="101">
        <v>0</v>
      </c>
      <c r="K541" s="102"/>
      <c r="L541" s="101"/>
      <c r="M541" s="102"/>
      <c r="N541" s="101"/>
      <c r="O541" s="102"/>
      <c r="P541" s="71"/>
    </row>
    <row r="542" spans="1:16" ht="18.75" customHeight="1" x14ac:dyDescent="0.25">
      <c r="A542" s="46"/>
      <c r="B542" s="141">
        <v>3</v>
      </c>
      <c r="C542" s="142"/>
      <c r="D542" s="143" t="s">
        <v>38</v>
      </c>
      <c r="E542" s="143"/>
      <c r="F542" s="144">
        <f>F543</f>
        <v>0</v>
      </c>
      <c r="G542" s="145"/>
      <c r="H542" s="144">
        <f>H543</f>
        <v>70000</v>
      </c>
      <c r="I542" s="145"/>
      <c r="J542" s="144">
        <f>J543</f>
        <v>53000</v>
      </c>
      <c r="K542" s="145"/>
      <c r="L542" s="144">
        <f>L543</f>
        <v>50000</v>
      </c>
      <c r="M542" s="145"/>
      <c r="N542" s="144">
        <f>N543</f>
        <v>50000</v>
      </c>
      <c r="O542" s="145"/>
      <c r="P542" s="44"/>
    </row>
    <row r="543" spans="1:16" ht="17.25" customHeight="1" x14ac:dyDescent="0.25">
      <c r="A543" s="45"/>
      <c r="B543" s="92">
        <v>38</v>
      </c>
      <c r="C543" s="93"/>
      <c r="D543" s="131" t="s">
        <v>44</v>
      </c>
      <c r="E543" s="131"/>
      <c r="F543" s="96">
        <v>0</v>
      </c>
      <c r="G543" s="97"/>
      <c r="H543" s="107">
        <v>70000</v>
      </c>
      <c r="I543" s="107"/>
      <c r="J543" s="96">
        <v>53000</v>
      </c>
      <c r="K543" s="97"/>
      <c r="L543" s="107">
        <v>50000</v>
      </c>
      <c r="M543" s="107"/>
      <c r="N543" s="96">
        <v>50000</v>
      </c>
      <c r="O543" s="97"/>
      <c r="P543" s="44" t="s">
        <v>371</v>
      </c>
    </row>
    <row r="544" spans="1:16" x14ac:dyDescent="0.25">
      <c r="A544" s="50"/>
      <c r="B544" s="149" t="s">
        <v>258</v>
      </c>
      <c r="C544" s="150"/>
      <c r="D544" s="151" t="s">
        <v>259</v>
      </c>
      <c r="E544" s="151"/>
      <c r="F544" s="152">
        <f>F545+F550+F555</f>
        <v>7068.92</v>
      </c>
      <c r="G544" s="153"/>
      <c r="H544" s="152">
        <f>H545+H550+H555</f>
        <v>35300</v>
      </c>
      <c r="I544" s="153"/>
      <c r="J544" s="152">
        <f>J545+J550+J555</f>
        <v>46600</v>
      </c>
      <c r="K544" s="153"/>
      <c r="L544" s="152">
        <f>L545+L550+L555</f>
        <v>35000</v>
      </c>
      <c r="M544" s="153"/>
      <c r="N544" s="152">
        <f>N545+N550+N555</f>
        <v>25000</v>
      </c>
      <c r="O544" s="153"/>
      <c r="P544" s="40"/>
    </row>
    <row r="545" spans="1:16" x14ac:dyDescent="0.25">
      <c r="A545" s="49"/>
      <c r="B545" s="154" t="s">
        <v>260</v>
      </c>
      <c r="C545" s="155"/>
      <c r="D545" s="166" t="s">
        <v>261</v>
      </c>
      <c r="E545" s="166"/>
      <c r="F545" s="159">
        <f>F546</f>
        <v>2598.4699999999998</v>
      </c>
      <c r="G545" s="160"/>
      <c r="H545" s="159">
        <f>H546</f>
        <v>2700</v>
      </c>
      <c r="I545" s="160"/>
      <c r="J545" s="159">
        <f>J546</f>
        <v>15000</v>
      </c>
      <c r="K545" s="160"/>
      <c r="L545" s="159">
        <f>L546</f>
        <v>15000</v>
      </c>
      <c r="M545" s="160"/>
      <c r="N545" s="159">
        <f>N546</f>
        <v>15000</v>
      </c>
      <c r="O545" s="160"/>
      <c r="P545" s="42"/>
    </row>
    <row r="546" spans="1:16" ht="30" customHeight="1" x14ac:dyDescent="0.25">
      <c r="A546" s="47"/>
      <c r="B546" s="88" t="s">
        <v>262</v>
      </c>
      <c r="C546" s="89"/>
      <c r="D546" s="178" t="s">
        <v>263</v>
      </c>
      <c r="E546" s="178"/>
      <c r="F546" s="90">
        <f>F548</f>
        <v>2598.4699999999998</v>
      </c>
      <c r="G546" s="91"/>
      <c r="H546" s="90">
        <f>H548</f>
        <v>2700</v>
      </c>
      <c r="I546" s="91"/>
      <c r="J546" s="90">
        <f>J548</f>
        <v>15000</v>
      </c>
      <c r="K546" s="91"/>
      <c r="L546" s="90">
        <f>L548</f>
        <v>15000</v>
      </c>
      <c r="M546" s="91"/>
      <c r="N546" s="90">
        <f>N548</f>
        <v>15000</v>
      </c>
      <c r="O546" s="91"/>
      <c r="P546" s="44"/>
    </row>
    <row r="547" spans="1:16" ht="21" customHeight="1" x14ac:dyDescent="0.25">
      <c r="A547" s="73"/>
      <c r="B547" s="98" t="s">
        <v>111</v>
      </c>
      <c r="C547" s="99"/>
      <c r="D547" s="100" t="s">
        <v>24</v>
      </c>
      <c r="E547" s="100"/>
      <c r="F547" s="101">
        <v>2598.4699999999998</v>
      </c>
      <c r="G547" s="102"/>
      <c r="H547" s="101">
        <v>2700</v>
      </c>
      <c r="I547" s="102"/>
      <c r="J547" s="101">
        <v>15000</v>
      </c>
      <c r="K547" s="102"/>
      <c r="L547" s="101"/>
      <c r="M547" s="102"/>
      <c r="N547" s="101"/>
      <c r="O547" s="102"/>
      <c r="P547" s="71"/>
    </row>
    <row r="548" spans="1:16" ht="17.25" customHeight="1" x14ac:dyDescent="0.25">
      <c r="A548" s="46"/>
      <c r="B548" s="141">
        <v>3</v>
      </c>
      <c r="C548" s="142"/>
      <c r="D548" s="143" t="s">
        <v>38</v>
      </c>
      <c r="E548" s="143"/>
      <c r="F548" s="144">
        <f>F549</f>
        <v>2598.4699999999998</v>
      </c>
      <c r="G548" s="145"/>
      <c r="H548" s="144">
        <f>H549</f>
        <v>2700</v>
      </c>
      <c r="I548" s="145"/>
      <c r="J548" s="144">
        <f>J549</f>
        <v>15000</v>
      </c>
      <c r="K548" s="145"/>
      <c r="L548" s="144">
        <f>L549</f>
        <v>15000</v>
      </c>
      <c r="M548" s="145"/>
      <c r="N548" s="144">
        <f>N549</f>
        <v>15000</v>
      </c>
      <c r="O548" s="145"/>
      <c r="P548" s="44"/>
    </row>
    <row r="549" spans="1:16" x14ac:dyDescent="0.25">
      <c r="A549" s="45"/>
      <c r="B549" s="92">
        <v>35</v>
      </c>
      <c r="C549" s="93"/>
      <c r="D549" s="131" t="s">
        <v>42</v>
      </c>
      <c r="E549" s="131"/>
      <c r="F549" s="96">
        <v>2598.4699999999998</v>
      </c>
      <c r="G549" s="97"/>
      <c r="H549" s="107">
        <v>2700</v>
      </c>
      <c r="I549" s="107"/>
      <c r="J549" s="96">
        <v>15000</v>
      </c>
      <c r="K549" s="97"/>
      <c r="L549" s="107">
        <v>15000</v>
      </c>
      <c r="M549" s="107"/>
      <c r="N549" s="96">
        <v>15000</v>
      </c>
      <c r="O549" s="97"/>
      <c r="P549" s="44" t="s">
        <v>372</v>
      </c>
    </row>
    <row r="550" spans="1:16" x14ac:dyDescent="0.25">
      <c r="A550" s="49"/>
      <c r="B550" s="154" t="s">
        <v>264</v>
      </c>
      <c r="C550" s="155"/>
      <c r="D550" s="166" t="s">
        <v>265</v>
      </c>
      <c r="E550" s="166"/>
      <c r="F550" s="159">
        <f>F551</f>
        <v>0</v>
      </c>
      <c r="G550" s="160"/>
      <c r="H550" s="159">
        <f>H551</f>
        <v>6600</v>
      </c>
      <c r="I550" s="160"/>
      <c r="J550" s="159">
        <f>J551</f>
        <v>6600</v>
      </c>
      <c r="K550" s="160"/>
      <c r="L550" s="159">
        <f>L551</f>
        <v>0</v>
      </c>
      <c r="M550" s="160"/>
      <c r="N550" s="159">
        <f>N551</f>
        <v>0</v>
      </c>
      <c r="O550" s="160"/>
      <c r="P550" s="42"/>
    </row>
    <row r="551" spans="1:16" ht="33" customHeight="1" x14ac:dyDescent="0.25">
      <c r="A551" s="47"/>
      <c r="B551" s="88" t="s">
        <v>266</v>
      </c>
      <c r="C551" s="89"/>
      <c r="D551" s="178" t="s">
        <v>267</v>
      </c>
      <c r="E551" s="178"/>
      <c r="F551" s="90">
        <f>F553</f>
        <v>0</v>
      </c>
      <c r="G551" s="91"/>
      <c r="H551" s="90">
        <f>H553</f>
        <v>6600</v>
      </c>
      <c r="I551" s="91"/>
      <c r="J551" s="90">
        <f>J553</f>
        <v>6600</v>
      </c>
      <c r="K551" s="91"/>
      <c r="L551" s="90">
        <f>L553</f>
        <v>0</v>
      </c>
      <c r="M551" s="91"/>
      <c r="N551" s="90">
        <f>N553</f>
        <v>0</v>
      </c>
      <c r="O551" s="91"/>
      <c r="P551" s="44"/>
    </row>
    <row r="552" spans="1:16" ht="18" customHeight="1" x14ac:dyDescent="0.25">
      <c r="A552" s="70"/>
      <c r="B552" s="98" t="s">
        <v>112</v>
      </c>
      <c r="C552" s="99"/>
      <c r="D552" s="100" t="s">
        <v>26</v>
      </c>
      <c r="E552" s="100"/>
      <c r="F552" s="101">
        <v>0</v>
      </c>
      <c r="G552" s="102"/>
      <c r="H552" s="106">
        <v>6600</v>
      </c>
      <c r="I552" s="106"/>
      <c r="J552" s="101">
        <v>6600</v>
      </c>
      <c r="K552" s="102"/>
      <c r="L552" s="106"/>
      <c r="M552" s="106"/>
      <c r="N552" s="101"/>
      <c r="O552" s="102"/>
      <c r="P552" s="71"/>
    </row>
    <row r="553" spans="1:16" ht="15" customHeight="1" x14ac:dyDescent="0.25">
      <c r="A553" s="46"/>
      <c r="B553" s="141">
        <v>3</v>
      </c>
      <c r="C553" s="142"/>
      <c r="D553" s="143" t="s">
        <v>38</v>
      </c>
      <c r="E553" s="143"/>
      <c r="F553" s="144">
        <f>F554</f>
        <v>0</v>
      </c>
      <c r="G553" s="145"/>
      <c r="H553" s="144">
        <f>H554</f>
        <v>6600</v>
      </c>
      <c r="I553" s="145"/>
      <c r="J553" s="144">
        <f>J554</f>
        <v>6600</v>
      </c>
      <c r="K553" s="145"/>
      <c r="L553" s="144">
        <f>L554</f>
        <v>0</v>
      </c>
      <c r="M553" s="145"/>
      <c r="N553" s="144">
        <f>N554</f>
        <v>0</v>
      </c>
      <c r="O553" s="145"/>
      <c r="P553" s="44"/>
    </row>
    <row r="554" spans="1:16" ht="15" customHeight="1" x14ac:dyDescent="0.25">
      <c r="A554" s="45"/>
      <c r="B554" s="92">
        <v>32</v>
      </c>
      <c r="C554" s="93"/>
      <c r="D554" s="131" t="s">
        <v>40</v>
      </c>
      <c r="E554" s="131"/>
      <c r="F554" s="96">
        <v>0</v>
      </c>
      <c r="G554" s="97"/>
      <c r="H554" s="107">
        <v>6600</v>
      </c>
      <c r="I554" s="107"/>
      <c r="J554" s="96">
        <v>6600</v>
      </c>
      <c r="K554" s="97"/>
      <c r="L554" s="107">
        <v>0</v>
      </c>
      <c r="M554" s="107"/>
      <c r="N554" s="96">
        <v>0</v>
      </c>
      <c r="O554" s="97"/>
      <c r="P554" s="44" t="s">
        <v>372</v>
      </c>
    </row>
    <row r="555" spans="1:16" ht="28.5" customHeight="1" x14ac:dyDescent="0.25">
      <c r="A555" s="49"/>
      <c r="B555" s="154" t="s">
        <v>268</v>
      </c>
      <c r="C555" s="155"/>
      <c r="D555" s="166" t="s">
        <v>269</v>
      </c>
      <c r="E555" s="166"/>
      <c r="F555" s="159">
        <f>F556+F563</f>
        <v>4470.45</v>
      </c>
      <c r="G555" s="160"/>
      <c r="H555" s="159">
        <f>H556+H563</f>
        <v>26000</v>
      </c>
      <c r="I555" s="160"/>
      <c r="J555" s="159">
        <f>J556+J563</f>
        <v>25000</v>
      </c>
      <c r="K555" s="160"/>
      <c r="L555" s="159">
        <f>L556+L563</f>
        <v>20000</v>
      </c>
      <c r="M555" s="160"/>
      <c r="N555" s="159">
        <f>N556+N563</f>
        <v>10000</v>
      </c>
      <c r="O555" s="160"/>
      <c r="P555" s="42"/>
    </row>
    <row r="556" spans="1:16" ht="42" customHeight="1" x14ac:dyDescent="0.25">
      <c r="A556" s="47"/>
      <c r="B556" s="88" t="s">
        <v>271</v>
      </c>
      <c r="C556" s="89"/>
      <c r="D556" s="178" t="s">
        <v>407</v>
      </c>
      <c r="E556" s="178"/>
      <c r="F556" s="90">
        <f>F561+F559</f>
        <v>0</v>
      </c>
      <c r="G556" s="91"/>
      <c r="H556" s="90">
        <f>H559+H561</f>
        <v>20000</v>
      </c>
      <c r="I556" s="91"/>
      <c r="J556" s="90">
        <f>J559+J561</f>
        <v>20000</v>
      </c>
      <c r="K556" s="91"/>
      <c r="L556" s="90">
        <f>L559+L561</f>
        <v>15000</v>
      </c>
      <c r="M556" s="91"/>
      <c r="N556" s="90">
        <f>N559+N561</f>
        <v>5000</v>
      </c>
      <c r="O556" s="91"/>
      <c r="P556" s="44"/>
    </row>
    <row r="557" spans="1:16" ht="18" customHeight="1" x14ac:dyDescent="0.25">
      <c r="A557" s="73"/>
      <c r="B557" s="98" t="s">
        <v>111</v>
      </c>
      <c r="C557" s="99"/>
      <c r="D557" s="100" t="s">
        <v>24</v>
      </c>
      <c r="E557" s="100"/>
      <c r="F557" s="101">
        <v>0</v>
      </c>
      <c r="G557" s="102"/>
      <c r="H557" s="101">
        <v>20000</v>
      </c>
      <c r="I557" s="102"/>
      <c r="J557" s="101">
        <v>20000</v>
      </c>
      <c r="K557" s="102"/>
      <c r="L557" s="101"/>
      <c r="M557" s="102"/>
      <c r="N557" s="101"/>
      <c r="O557" s="102"/>
      <c r="P557" s="71"/>
    </row>
    <row r="558" spans="1:16" ht="15.75" customHeight="1" x14ac:dyDescent="0.25">
      <c r="A558" s="73"/>
      <c r="B558" s="98" t="s">
        <v>112</v>
      </c>
      <c r="C558" s="99"/>
      <c r="D558" s="100" t="s">
        <v>26</v>
      </c>
      <c r="E558" s="100"/>
      <c r="F558" s="101">
        <v>0</v>
      </c>
      <c r="G558" s="102"/>
      <c r="H558" s="101">
        <v>0</v>
      </c>
      <c r="I558" s="102"/>
      <c r="J558" s="101">
        <v>0</v>
      </c>
      <c r="K558" s="102"/>
      <c r="L558" s="101"/>
      <c r="M558" s="102"/>
      <c r="N558" s="101"/>
      <c r="O558" s="102"/>
      <c r="P558" s="71"/>
    </row>
    <row r="559" spans="1:16" ht="15.75" customHeight="1" x14ac:dyDescent="0.25">
      <c r="A559" s="46"/>
      <c r="B559" s="141">
        <v>3</v>
      </c>
      <c r="C559" s="142"/>
      <c r="D559" s="143" t="s">
        <v>38</v>
      </c>
      <c r="E559" s="143"/>
      <c r="F559" s="144">
        <f>F560</f>
        <v>0</v>
      </c>
      <c r="G559" s="145"/>
      <c r="H559" s="144">
        <f>H560</f>
        <v>0</v>
      </c>
      <c r="I559" s="145"/>
      <c r="J559" s="144">
        <f>J560</f>
        <v>5000</v>
      </c>
      <c r="K559" s="145"/>
      <c r="L559" s="144">
        <f>L560</f>
        <v>5000</v>
      </c>
      <c r="M559" s="145"/>
      <c r="N559" s="144">
        <f>N560</f>
        <v>5000</v>
      </c>
      <c r="O559" s="145"/>
      <c r="P559" s="44"/>
    </row>
    <row r="560" spans="1:16" ht="15.75" customHeight="1" x14ac:dyDescent="0.25">
      <c r="A560" s="45"/>
      <c r="B560" s="92">
        <v>38</v>
      </c>
      <c r="C560" s="93"/>
      <c r="D560" s="131" t="s">
        <v>44</v>
      </c>
      <c r="E560" s="131"/>
      <c r="F560" s="96">
        <v>0</v>
      </c>
      <c r="G560" s="97"/>
      <c r="H560" s="107">
        <v>0</v>
      </c>
      <c r="I560" s="107"/>
      <c r="J560" s="96">
        <v>5000</v>
      </c>
      <c r="K560" s="97"/>
      <c r="L560" s="107">
        <v>5000</v>
      </c>
      <c r="M560" s="107"/>
      <c r="N560" s="96">
        <v>5000</v>
      </c>
      <c r="O560" s="97"/>
      <c r="P560" s="44" t="s">
        <v>372</v>
      </c>
    </row>
    <row r="561" spans="1:16" ht="32.25" customHeight="1" x14ac:dyDescent="0.25">
      <c r="A561" s="46"/>
      <c r="B561" s="141">
        <v>4</v>
      </c>
      <c r="C561" s="142"/>
      <c r="D561" s="143" t="s">
        <v>45</v>
      </c>
      <c r="E561" s="143"/>
      <c r="F561" s="144">
        <f>F562</f>
        <v>0</v>
      </c>
      <c r="G561" s="145"/>
      <c r="H561" s="144">
        <f>H562</f>
        <v>20000</v>
      </c>
      <c r="I561" s="145"/>
      <c r="J561" s="144">
        <f>J562</f>
        <v>15000</v>
      </c>
      <c r="K561" s="145"/>
      <c r="L561" s="144">
        <f>L562</f>
        <v>10000</v>
      </c>
      <c r="M561" s="145"/>
      <c r="N561" s="144">
        <f>N562</f>
        <v>0</v>
      </c>
      <c r="O561" s="145"/>
      <c r="P561" s="44"/>
    </row>
    <row r="562" spans="1:16" ht="29.25" customHeight="1" x14ac:dyDescent="0.25">
      <c r="A562" s="45"/>
      <c r="B562" s="92">
        <v>42</v>
      </c>
      <c r="C562" s="93"/>
      <c r="D562" s="131" t="s">
        <v>51</v>
      </c>
      <c r="E562" s="131"/>
      <c r="F562" s="96">
        <v>0</v>
      </c>
      <c r="G562" s="97"/>
      <c r="H562" s="107">
        <v>20000</v>
      </c>
      <c r="I562" s="107"/>
      <c r="J562" s="96">
        <v>15000</v>
      </c>
      <c r="K562" s="97"/>
      <c r="L562" s="107">
        <v>10000</v>
      </c>
      <c r="M562" s="107"/>
      <c r="N562" s="96">
        <v>0</v>
      </c>
      <c r="O562" s="97"/>
      <c r="P562" s="44" t="s">
        <v>372</v>
      </c>
    </row>
    <row r="563" spans="1:16" ht="32.25" customHeight="1" x14ac:dyDescent="0.25">
      <c r="A563" s="47"/>
      <c r="B563" s="88" t="s">
        <v>270</v>
      </c>
      <c r="C563" s="89"/>
      <c r="D563" s="178" t="s">
        <v>269</v>
      </c>
      <c r="E563" s="178"/>
      <c r="F563" s="90">
        <f>F565</f>
        <v>4470.45</v>
      </c>
      <c r="G563" s="91"/>
      <c r="H563" s="90">
        <f>H565</f>
        <v>6000</v>
      </c>
      <c r="I563" s="91"/>
      <c r="J563" s="90">
        <f>J565</f>
        <v>5000</v>
      </c>
      <c r="K563" s="91"/>
      <c r="L563" s="90">
        <f>L565</f>
        <v>5000</v>
      </c>
      <c r="M563" s="91"/>
      <c r="N563" s="90">
        <f>N565</f>
        <v>5000</v>
      </c>
      <c r="O563" s="91"/>
      <c r="P563" s="44"/>
    </row>
    <row r="564" spans="1:16" x14ac:dyDescent="0.25">
      <c r="A564" s="73"/>
      <c r="B564" s="98" t="s">
        <v>111</v>
      </c>
      <c r="C564" s="99"/>
      <c r="D564" s="100" t="s">
        <v>24</v>
      </c>
      <c r="E564" s="100"/>
      <c r="F564" s="101">
        <v>4470.45</v>
      </c>
      <c r="G564" s="102"/>
      <c r="H564" s="101">
        <v>6000</v>
      </c>
      <c r="I564" s="102"/>
      <c r="J564" s="101">
        <v>5000</v>
      </c>
      <c r="K564" s="102"/>
      <c r="L564" s="101"/>
      <c r="M564" s="102"/>
      <c r="N564" s="101"/>
      <c r="O564" s="102"/>
      <c r="P564" s="44"/>
    </row>
    <row r="565" spans="1:16" ht="18" customHeight="1" x14ac:dyDescent="0.25">
      <c r="A565" s="46"/>
      <c r="B565" s="141">
        <v>3</v>
      </c>
      <c r="C565" s="142"/>
      <c r="D565" s="143" t="s">
        <v>38</v>
      </c>
      <c r="E565" s="143"/>
      <c r="F565" s="144">
        <f>F566</f>
        <v>4470.45</v>
      </c>
      <c r="G565" s="145"/>
      <c r="H565" s="144">
        <f>H566</f>
        <v>6000</v>
      </c>
      <c r="I565" s="145"/>
      <c r="J565" s="144">
        <f>J566</f>
        <v>5000</v>
      </c>
      <c r="K565" s="145"/>
      <c r="L565" s="144">
        <f>L566</f>
        <v>5000</v>
      </c>
      <c r="M565" s="145"/>
      <c r="N565" s="144">
        <f>N566</f>
        <v>5000</v>
      </c>
      <c r="O565" s="145"/>
      <c r="P565" s="44"/>
    </row>
    <row r="566" spans="1:16" ht="17.25" customHeight="1" x14ac:dyDescent="0.25">
      <c r="A566" s="45"/>
      <c r="B566" s="92">
        <v>32</v>
      </c>
      <c r="C566" s="93"/>
      <c r="D566" s="131" t="s">
        <v>40</v>
      </c>
      <c r="E566" s="131"/>
      <c r="F566" s="96">
        <v>4470.45</v>
      </c>
      <c r="G566" s="97"/>
      <c r="H566" s="107">
        <v>6000</v>
      </c>
      <c r="I566" s="107"/>
      <c r="J566" s="96">
        <v>5000</v>
      </c>
      <c r="K566" s="97"/>
      <c r="L566" s="107">
        <v>5000</v>
      </c>
      <c r="M566" s="107"/>
      <c r="N566" s="96">
        <v>5000</v>
      </c>
      <c r="O566" s="97"/>
      <c r="P566" s="44" t="s">
        <v>372</v>
      </c>
    </row>
    <row r="567" spans="1:16" ht="45" customHeight="1" x14ac:dyDescent="0.25">
      <c r="A567" s="50"/>
      <c r="B567" s="149" t="s">
        <v>272</v>
      </c>
      <c r="C567" s="150"/>
      <c r="D567" s="151" t="s">
        <v>273</v>
      </c>
      <c r="E567" s="151"/>
      <c r="F567" s="152">
        <f>F568+F578</f>
        <v>18519.219999999998</v>
      </c>
      <c r="G567" s="153"/>
      <c r="H567" s="152">
        <f>H568+H578+H584</f>
        <v>66000</v>
      </c>
      <c r="I567" s="153"/>
      <c r="J567" s="152">
        <f>J568+J578+J584</f>
        <v>20000</v>
      </c>
      <c r="K567" s="153"/>
      <c r="L567" s="152">
        <f>L568+L578</f>
        <v>20000</v>
      </c>
      <c r="M567" s="153"/>
      <c r="N567" s="152">
        <f>N568+N578</f>
        <v>0</v>
      </c>
      <c r="O567" s="153"/>
      <c r="P567" s="40"/>
    </row>
    <row r="568" spans="1:16" ht="44.25" customHeight="1" x14ac:dyDescent="0.25">
      <c r="A568" s="49"/>
      <c r="B568" s="154" t="s">
        <v>274</v>
      </c>
      <c r="C568" s="155"/>
      <c r="D568" s="166" t="s">
        <v>275</v>
      </c>
      <c r="E568" s="166"/>
      <c r="F568" s="159">
        <f>F569+F573</f>
        <v>18519.219999999998</v>
      </c>
      <c r="G568" s="160"/>
      <c r="H568" s="159">
        <f>H569+H573</f>
        <v>5000</v>
      </c>
      <c r="I568" s="160"/>
      <c r="J568" s="159">
        <f>J569+J573</f>
        <v>0</v>
      </c>
      <c r="K568" s="160"/>
      <c r="L568" s="159">
        <f>L569+L573</f>
        <v>0</v>
      </c>
      <c r="M568" s="160"/>
      <c r="N568" s="159">
        <f>N569+N573</f>
        <v>0</v>
      </c>
      <c r="O568" s="160"/>
      <c r="P568" s="42"/>
    </row>
    <row r="569" spans="1:16" ht="28.5" customHeight="1" x14ac:dyDescent="0.25">
      <c r="A569" s="47"/>
      <c r="B569" s="88" t="s">
        <v>276</v>
      </c>
      <c r="C569" s="89"/>
      <c r="D569" s="178" t="s">
        <v>277</v>
      </c>
      <c r="E569" s="178"/>
      <c r="F569" s="90">
        <f>F571</f>
        <v>970.3</v>
      </c>
      <c r="G569" s="91"/>
      <c r="H569" s="90">
        <f>H571</f>
        <v>5000</v>
      </c>
      <c r="I569" s="91"/>
      <c r="J569" s="90">
        <f>J571</f>
        <v>0</v>
      </c>
      <c r="K569" s="91"/>
      <c r="L569" s="90">
        <f>L571</f>
        <v>0</v>
      </c>
      <c r="M569" s="91"/>
      <c r="N569" s="90">
        <f>N571</f>
        <v>0</v>
      </c>
      <c r="O569" s="91"/>
      <c r="P569" s="44"/>
    </row>
    <row r="570" spans="1:16" ht="18" customHeight="1" x14ac:dyDescent="0.25">
      <c r="A570" s="73"/>
      <c r="B570" s="98" t="s">
        <v>111</v>
      </c>
      <c r="C570" s="99"/>
      <c r="D570" s="100" t="s">
        <v>24</v>
      </c>
      <c r="E570" s="100"/>
      <c r="F570" s="101">
        <v>970.3</v>
      </c>
      <c r="G570" s="102"/>
      <c r="H570" s="101">
        <v>5000</v>
      </c>
      <c r="I570" s="102"/>
      <c r="J570" s="101">
        <v>0</v>
      </c>
      <c r="K570" s="102"/>
      <c r="L570" s="101"/>
      <c r="M570" s="102"/>
      <c r="N570" s="101"/>
      <c r="O570" s="102"/>
      <c r="P570" s="71"/>
    </row>
    <row r="571" spans="1:16" x14ac:dyDescent="0.25">
      <c r="A571" s="46"/>
      <c r="B571" s="141">
        <v>3</v>
      </c>
      <c r="C571" s="142"/>
      <c r="D571" s="143" t="s">
        <v>38</v>
      </c>
      <c r="E571" s="143"/>
      <c r="F571" s="144">
        <f>F572</f>
        <v>970.3</v>
      </c>
      <c r="G571" s="145"/>
      <c r="H571" s="144">
        <f>H572</f>
        <v>5000</v>
      </c>
      <c r="I571" s="145"/>
      <c r="J571" s="144">
        <f>J572</f>
        <v>0</v>
      </c>
      <c r="K571" s="145"/>
      <c r="L571" s="144">
        <f>L572</f>
        <v>0</v>
      </c>
      <c r="M571" s="145"/>
      <c r="N571" s="144">
        <f>N572</f>
        <v>0</v>
      </c>
      <c r="O571" s="145"/>
      <c r="P571" s="44"/>
    </row>
    <row r="572" spans="1:16" ht="18" customHeight="1" x14ac:dyDescent="0.25">
      <c r="A572" s="45"/>
      <c r="B572" s="92">
        <v>35</v>
      </c>
      <c r="C572" s="93"/>
      <c r="D572" s="131" t="s">
        <v>42</v>
      </c>
      <c r="E572" s="131"/>
      <c r="F572" s="96">
        <v>970.3</v>
      </c>
      <c r="G572" s="97"/>
      <c r="H572" s="107">
        <v>5000</v>
      </c>
      <c r="I572" s="107"/>
      <c r="J572" s="96">
        <v>0</v>
      </c>
      <c r="K572" s="97"/>
      <c r="L572" s="107">
        <v>0</v>
      </c>
      <c r="M572" s="107"/>
      <c r="N572" s="96">
        <v>0</v>
      </c>
      <c r="O572" s="97"/>
      <c r="P572" s="44" t="s">
        <v>353</v>
      </c>
    </row>
    <row r="573" spans="1:16" ht="26.25" customHeight="1" x14ac:dyDescent="0.25">
      <c r="A573" s="45"/>
      <c r="B573" s="88" t="s">
        <v>381</v>
      </c>
      <c r="C573" s="89"/>
      <c r="D573" s="88" t="s">
        <v>382</v>
      </c>
      <c r="E573" s="89"/>
      <c r="F573" s="90">
        <f>F575</f>
        <v>17548.919999999998</v>
      </c>
      <c r="G573" s="91"/>
      <c r="H573" s="90">
        <f>H575</f>
        <v>0</v>
      </c>
      <c r="I573" s="91"/>
      <c r="J573" s="90">
        <f>J575</f>
        <v>0</v>
      </c>
      <c r="K573" s="91"/>
      <c r="L573" s="90">
        <f>L575</f>
        <v>0</v>
      </c>
      <c r="M573" s="91"/>
      <c r="N573" s="90">
        <f>N575</f>
        <v>0</v>
      </c>
      <c r="O573" s="91"/>
      <c r="P573" s="75"/>
    </row>
    <row r="574" spans="1:16" ht="18" customHeight="1" x14ac:dyDescent="0.25">
      <c r="A574" s="70"/>
      <c r="B574" s="98" t="s">
        <v>111</v>
      </c>
      <c r="C574" s="99"/>
      <c r="D574" s="100" t="s">
        <v>24</v>
      </c>
      <c r="E574" s="100"/>
      <c r="F574" s="147">
        <v>17548.919999999998</v>
      </c>
      <c r="G574" s="148"/>
      <c r="H574" s="147">
        <v>0</v>
      </c>
      <c r="I574" s="148"/>
      <c r="J574" s="147">
        <v>0</v>
      </c>
      <c r="K574" s="148"/>
      <c r="L574" s="147"/>
      <c r="M574" s="148"/>
      <c r="N574" s="147"/>
      <c r="O574" s="148"/>
      <c r="P574" s="71"/>
    </row>
    <row r="575" spans="1:16" ht="18" customHeight="1" x14ac:dyDescent="0.25">
      <c r="A575" s="45"/>
      <c r="B575" s="141">
        <v>3</v>
      </c>
      <c r="C575" s="142"/>
      <c r="D575" s="143" t="s">
        <v>38</v>
      </c>
      <c r="E575" s="143"/>
      <c r="F575" s="96">
        <f>F576+F577</f>
        <v>17548.919999999998</v>
      </c>
      <c r="G575" s="97"/>
      <c r="H575" s="96">
        <f>H576+H577</f>
        <v>0</v>
      </c>
      <c r="I575" s="97"/>
      <c r="J575" s="96">
        <f>J576+J577</f>
        <v>0</v>
      </c>
      <c r="K575" s="97"/>
      <c r="L575" s="96">
        <f>L576+L577</f>
        <v>0</v>
      </c>
      <c r="M575" s="97"/>
      <c r="N575" s="96">
        <f>N576+N577</f>
        <v>0</v>
      </c>
      <c r="O575" s="97"/>
      <c r="P575" s="44"/>
    </row>
    <row r="576" spans="1:16" ht="18" customHeight="1" x14ac:dyDescent="0.25">
      <c r="A576" s="45"/>
      <c r="B576" s="92">
        <v>35</v>
      </c>
      <c r="C576" s="93"/>
      <c r="D576" s="131" t="s">
        <v>42</v>
      </c>
      <c r="E576" s="131"/>
      <c r="F576" s="96">
        <v>5500</v>
      </c>
      <c r="G576" s="97"/>
      <c r="H576" s="96">
        <v>0</v>
      </c>
      <c r="I576" s="97"/>
      <c r="J576" s="96">
        <v>0</v>
      </c>
      <c r="K576" s="97"/>
      <c r="L576" s="96">
        <v>0</v>
      </c>
      <c r="M576" s="97"/>
      <c r="N576" s="96">
        <v>0</v>
      </c>
      <c r="O576" s="97"/>
      <c r="P576" s="44" t="s">
        <v>355</v>
      </c>
    </row>
    <row r="577" spans="1:16" ht="18" customHeight="1" x14ac:dyDescent="0.25">
      <c r="A577" s="45"/>
      <c r="B577" s="92">
        <v>38</v>
      </c>
      <c r="C577" s="93"/>
      <c r="D577" s="94" t="s">
        <v>44</v>
      </c>
      <c r="E577" s="95"/>
      <c r="F577" s="96">
        <v>12048.92</v>
      </c>
      <c r="G577" s="97"/>
      <c r="H577" s="96">
        <v>0</v>
      </c>
      <c r="I577" s="97"/>
      <c r="J577" s="96">
        <v>0</v>
      </c>
      <c r="K577" s="97"/>
      <c r="L577" s="96">
        <v>0</v>
      </c>
      <c r="M577" s="97"/>
      <c r="N577" s="96">
        <v>0</v>
      </c>
      <c r="O577" s="97"/>
      <c r="P577" s="44" t="s">
        <v>355</v>
      </c>
    </row>
    <row r="578" spans="1:16" ht="23.25" customHeight="1" x14ac:dyDescent="0.25">
      <c r="A578" s="49"/>
      <c r="B578" s="154" t="s">
        <v>278</v>
      </c>
      <c r="C578" s="155"/>
      <c r="D578" s="166" t="s">
        <v>279</v>
      </c>
      <c r="E578" s="166"/>
      <c r="F578" s="159">
        <f>F579</f>
        <v>0</v>
      </c>
      <c r="G578" s="160"/>
      <c r="H578" s="159">
        <f>H579</f>
        <v>26000</v>
      </c>
      <c r="I578" s="160"/>
      <c r="J578" s="159">
        <f>J579</f>
        <v>20000</v>
      </c>
      <c r="K578" s="160"/>
      <c r="L578" s="159">
        <f>L579</f>
        <v>20000</v>
      </c>
      <c r="M578" s="160"/>
      <c r="N578" s="159">
        <f>N579</f>
        <v>0</v>
      </c>
      <c r="O578" s="160"/>
      <c r="P578" s="42"/>
    </row>
    <row r="579" spans="1:16" ht="45.75" customHeight="1" x14ac:dyDescent="0.25">
      <c r="A579" s="47"/>
      <c r="B579" s="88" t="s">
        <v>280</v>
      </c>
      <c r="C579" s="89"/>
      <c r="D579" s="178" t="s">
        <v>279</v>
      </c>
      <c r="E579" s="178"/>
      <c r="F579" s="90">
        <f>F582</f>
        <v>0</v>
      </c>
      <c r="G579" s="91"/>
      <c r="H579" s="90">
        <f>H582</f>
        <v>26000</v>
      </c>
      <c r="I579" s="91"/>
      <c r="J579" s="90">
        <f>J582</f>
        <v>20000</v>
      </c>
      <c r="K579" s="91"/>
      <c r="L579" s="90">
        <f>L582</f>
        <v>20000</v>
      </c>
      <c r="M579" s="91"/>
      <c r="N579" s="90">
        <f>N582</f>
        <v>0</v>
      </c>
      <c r="O579" s="91"/>
      <c r="P579" s="44"/>
    </row>
    <row r="580" spans="1:16" ht="18.75" customHeight="1" x14ac:dyDescent="0.25">
      <c r="A580" s="73"/>
      <c r="B580" s="98" t="s">
        <v>111</v>
      </c>
      <c r="C580" s="99"/>
      <c r="D580" s="100" t="s">
        <v>24</v>
      </c>
      <c r="E580" s="100"/>
      <c r="F580" s="101">
        <v>0</v>
      </c>
      <c r="G580" s="102"/>
      <c r="H580" s="101">
        <v>0</v>
      </c>
      <c r="I580" s="102"/>
      <c r="J580" s="101">
        <v>0</v>
      </c>
      <c r="K580" s="102"/>
      <c r="L580" s="101"/>
      <c r="M580" s="102"/>
      <c r="N580" s="101"/>
      <c r="O580" s="102"/>
      <c r="P580" s="71"/>
    </row>
    <row r="581" spans="1:16" ht="18.75" customHeight="1" x14ac:dyDescent="0.25">
      <c r="A581" s="73"/>
      <c r="B581" s="98" t="s">
        <v>112</v>
      </c>
      <c r="C581" s="99"/>
      <c r="D581" s="100" t="s">
        <v>26</v>
      </c>
      <c r="E581" s="100"/>
      <c r="F581" s="101">
        <v>0</v>
      </c>
      <c r="G581" s="102"/>
      <c r="H581" s="101">
        <v>26000</v>
      </c>
      <c r="I581" s="102"/>
      <c r="J581" s="101">
        <v>20000</v>
      </c>
      <c r="K581" s="102"/>
      <c r="L581" s="101"/>
      <c r="M581" s="102"/>
      <c r="N581" s="101"/>
      <c r="O581" s="102"/>
      <c r="P581" s="71"/>
    </row>
    <row r="582" spans="1:16" ht="30.75" customHeight="1" x14ac:dyDescent="0.25">
      <c r="A582" s="46"/>
      <c r="B582" s="141">
        <v>4</v>
      </c>
      <c r="C582" s="142"/>
      <c r="D582" s="143" t="s">
        <v>45</v>
      </c>
      <c r="E582" s="143"/>
      <c r="F582" s="144">
        <f>F583</f>
        <v>0</v>
      </c>
      <c r="G582" s="145"/>
      <c r="H582" s="144">
        <f>H583</f>
        <v>26000</v>
      </c>
      <c r="I582" s="145"/>
      <c r="J582" s="144">
        <f>J583</f>
        <v>20000</v>
      </c>
      <c r="K582" s="145"/>
      <c r="L582" s="144">
        <f>L583</f>
        <v>20000</v>
      </c>
      <c r="M582" s="145"/>
      <c r="N582" s="144">
        <f>N583</f>
        <v>0</v>
      </c>
      <c r="O582" s="145"/>
      <c r="P582" s="44"/>
    </row>
    <row r="583" spans="1:16" ht="29.25" customHeight="1" x14ac:dyDescent="0.25">
      <c r="A583" s="45"/>
      <c r="B583" s="92">
        <v>42</v>
      </c>
      <c r="C583" s="93"/>
      <c r="D583" s="131" t="s">
        <v>51</v>
      </c>
      <c r="E583" s="131"/>
      <c r="F583" s="96">
        <v>0</v>
      </c>
      <c r="G583" s="97"/>
      <c r="H583" s="107">
        <v>26000</v>
      </c>
      <c r="I583" s="107"/>
      <c r="J583" s="96">
        <v>20000</v>
      </c>
      <c r="K583" s="97"/>
      <c r="L583" s="107">
        <v>20000</v>
      </c>
      <c r="M583" s="107"/>
      <c r="N583" s="96">
        <v>0</v>
      </c>
      <c r="O583" s="97"/>
      <c r="P583" s="44" t="s">
        <v>373</v>
      </c>
    </row>
    <row r="584" spans="1:16" ht="21.75" customHeight="1" x14ac:dyDescent="0.25">
      <c r="A584" s="41"/>
      <c r="B584" s="154" t="s">
        <v>389</v>
      </c>
      <c r="C584" s="155"/>
      <c r="D584" s="154" t="s">
        <v>390</v>
      </c>
      <c r="E584" s="155"/>
      <c r="F584" s="159">
        <f>F585</f>
        <v>0</v>
      </c>
      <c r="G584" s="160"/>
      <c r="H584" s="159">
        <f>H585</f>
        <v>35000</v>
      </c>
      <c r="I584" s="160"/>
      <c r="J584" s="159">
        <f>J585</f>
        <v>0</v>
      </c>
      <c r="K584" s="160"/>
      <c r="L584" s="159">
        <f>L585</f>
        <v>0</v>
      </c>
      <c r="M584" s="160"/>
      <c r="N584" s="159">
        <f>N585</f>
        <v>0</v>
      </c>
      <c r="O584" s="160"/>
      <c r="P584" s="79"/>
    </row>
    <row r="585" spans="1:16" ht="29.25" customHeight="1" x14ac:dyDescent="0.25">
      <c r="A585" s="45"/>
      <c r="B585" s="88" t="s">
        <v>391</v>
      </c>
      <c r="C585" s="89"/>
      <c r="D585" s="88" t="s">
        <v>390</v>
      </c>
      <c r="E585" s="89"/>
      <c r="F585" s="90">
        <f>F587</f>
        <v>0</v>
      </c>
      <c r="G585" s="91"/>
      <c r="H585" s="90">
        <f>H587</f>
        <v>35000</v>
      </c>
      <c r="I585" s="91"/>
      <c r="J585" s="90">
        <f>J587</f>
        <v>0</v>
      </c>
      <c r="K585" s="91"/>
      <c r="L585" s="90">
        <f>L587</f>
        <v>0</v>
      </c>
      <c r="M585" s="91"/>
      <c r="N585" s="90">
        <f>N587</f>
        <v>0</v>
      </c>
      <c r="O585" s="91"/>
      <c r="P585" s="75"/>
    </row>
    <row r="586" spans="1:16" ht="19.5" customHeight="1" x14ac:dyDescent="0.25">
      <c r="A586" s="73"/>
      <c r="B586" s="98" t="s">
        <v>111</v>
      </c>
      <c r="C586" s="99"/>
      <c r="D586" s="100" t="s">
        <v>24</v>
      </c>
      <c r="E586" s="100"/>
      <c r="F586" s="101">
        <v>0</v>
      </c>
      <c r="G586" s="102"/>
      <c r="H586" s="101">
        <v>35000</v>
      </c>
      <c r="I586" s="102"/>
      <c r="J586" s="101">
        <v>0</v>
      </c>
      <c r="K586" s="102"/>
      <c r="L586" s="101"/>
      <c r="M586" s="102"/>
      <c r="N586" s="101"/>
      <c r="O586" s="102"/>
      <c r="P586" s="74"/>
    </row>
    <row r="587" spans="1:16" ht="22.5" customHeight="1" x14ac:dyDescent="0.25">
      <c r="A587" s="45"/>
      <c r="B587" s="94">
        <v>3</v>
      </c>
      <c r="C587" s="95"/>
      <c r="D587" s="94" t="s">
        <v>38</v>
      </c>
      <c r="E587" s="95"/>
      <c r="F587" s="96">
        <f>F588</f>
        <v>0</v>
      </c>
      <c r="G587" s="97"/>
      <c r="H587" s="96">
        <f>H588</f>
        <v>35000</v>
      </c>
      <c r="I587" s="97"/>
      <c r="J587" s="96">
        <f>J588</f>
        <v>0</v>
      </c>
      <c r="K587" s="97"/>
      <c r="L587" s="96">
        <f>L588</f>
        <v>0</v>
      </c>
      <c r="M587" s="97"/>
      <c r="N587" s="96">
        <f>N588</f>
        <v>0</v>
      </c>
      <c r="O587" s="97"/>
      <c r="P587" s="44"/>
    </row>
    <row r="588" spans="1:16" ht="23.25" customHeight="1" x14ac:dyDescent="0.25">
      <c r="A588" s="45"/>
      <c r="B588" s="92">
        <v>38</v>
      </c>
      <c r="C588" s="93"/>
      <c r="D588" s="94" t="s">
        <v>44</v>
      </c>
      <c r="E588" s="95"/>
      <c r="F588" s="96">
        <v>0</v>
      </c>
      <c r="G588" s="97"/>
      <c r="H588" s="96">
        <v>35000</v>
      </c>
      <c r="I588" s="97"/>
      <c r="J588" s="96">
        <v>0</v>
      </c>
      <c r="K588" s="97"/>
      <c r="L588" s="96">
        <v>0</v>
      </c>
      <c r="M588" s="97"/>
      <c r="N588" s="96">
        <v>0</v>
      </c>
      <c r="O588" s="97"/>
      <c r="P588" s="44" t="s">
        <v>353</v>
      </c>
    </row>
    <row r="589" spans="1:16" x14ac:dyDescent="0.25">
      <c r="A589" s="48"/>
      <c r="B589" s="161" t="s">
        <v>281</v>
      </c>
      <c r="C589" s="162"/>
      <c r="D589" s="163" t="s">
        <v>282</v>
      </c>
      <c r="E589" s="163"/>
      <c r="F589" s="164">
        <f>F590+F630</f>
        <v>145757.64999999997</v>
      </c>
      <c r="G589" s="165"/>
      <c r="H589" s="164">
        <f>H590+H630</f>
        <v>510100</v>
      </c>
      <c r="I589" s="165"/>
      <c r="J589" s="164">
        <f>J590+J630</f>
        <v>596100</v>
      </c>
      <c r="K589" s="165"/>
      <c r="L589" s="164">
        <f>L590+L630</f>
        <v>252100</v>
      </c>
      <c r="M589" s="165"/>
      <c r="N589" s="164">
        <f>N590+N630</f>
        <v>257100</v>
      </c>
      <c r="O589" s="165"/>
      <c r="P589" s="38"/>
    </row>
    <row r="590" spans="1:16" ht="15" customHeight="1" x14ac:dyDescent="0.25">
      <c r="A590" s="50"/>
      <c r="B590" s="149" t="s">
        <v>283</v>
      </c>
      <c r="C590" s="150"/>
      <c r="D590" s="151" t="s">
        <v>302</v>
      </c>
      <c r="E590" s="151"/>
      <c r="F590" s="152">
        <f>F591+F616+F622</f>
        <v>145757.64999999997</v>
      </c>
      <c r="G590" s="153"/>
      <c r="H590" s="152">
        <f>H591+H616+H622</f>
        <v>510100</v>
      </c>
      <c r="I590" s="153"/>
      <c r="J590" s="152">
        <f>J591+J616+J622</f>
        <v>596100</v>
      </c>
      <c r="K590" s="153"/>
      <c r="L590" s="152">
        <f>L591+L616+L622</f>
        <v>252100</v>
      </c>
      <c r="M590" s="153"/>
      <c r="N590" s="152">
        <f>N591+N616+N622</f>
        <v>257100</v>
      </c>
      <c r="O590" s="153"/>
      <c r="P590" s="40"/>
    </row>
    <row r="591" spans="1:16" ht="28.5" customHeight="1" x14ac:dyDescent="0.25">
      <c r="A591" s="49"/>
      <c r="B591" s="154" t="s">
        <v>284</v>
      </c>
      <c r="C591" s="155"/>
      <c r="D591" s="166" t="s">
        <v>383</v>
      </c>
      <c r="E591" s="166"/>
      <c r="F591" s="159">
        <f>F592+F599+F606+F611</f>
        <v>145530.84999999998</v>
      </c>
      <c r="G591" s="160"/>
      <c r="H591" s="159">
        <f>H592+H599+H606+H611</f>
        <v>183700</v>
      </c>
      <c r="I591" s="160"/>
      <c r="J591" s="159">
        <f>J592+J599+J606+J611</f>
        <v>244700</v>
      </c>
      <c r="K591" s="160"/>
      <c r="L591" s="159">
        <f>L592+L599+L606+L611</f>
        <v>250700</v>
      </c>
      <c r="M591" s="160"/>
      <c r="N591" s="159">
        <f>N592+N599+N606+N611</f>
        <v>255700</v>
      </c>
      <c r="O591" s="160"/>
      <c r="P591" s="42"/>
    </row>
    <row r="592" spans="1:16" ht="32.25" customHeight="1" x14ac:dyDescent="0.25">
      <c r="A592" s="47"/>
      <c r="B592" s="88" t="s">
        <v>285</v>
      </c>
      <c r="C592" s="89"/>
      <c r="D592" s="178" t="s">
        <v>39</v>
      </c>
      <c r="E592" s="178"/>
      <c r="F592" s="90">
        <f>F596</f>
        <v>111585.82999999999</v>
      </c>
      <c r="G592" s="91"/>
      <c r="H592" s="90">
        <f>H596</f>
        <v>139800</v>
      </c>
      <c r="I592" s="91"/>
      <c r="J592" s="90">
        <f>J596</f>
        <v>193600</v>
      </c>
      <c r="K592" s="91"/>
      <c r="L592" s="90">
        <f>L596</f>
        <v>199600</v>
      </c>
      <c r="M592" s="91"/>
      <c r="N592" s="90">
        <f>N596</f>
        <v>204600</v>
      </c>
      <c r="O592" s="91"/>
      <c r="P592" s="44"/>
    </row>
    <row r="593" spans="1:16" x14ac:dyDescent="0.25">
      <c r="A593" s="73"/>
      <c r="B593" s="98" t="s">
        <v>111</v>
      </c>
      <c r="C593" s="99"/>
      <c r="D593" s="100" t="s">
        <v>24</v>
      </c>
      <c r="E593" s="100"/>
      <c r="F593" s="101">
        <v>104451.46</v>
      </c>
      <c r="G593" s="102"/>
      <c r="H593" s="101">
        <v>139800</v>
      </c>
      <c r="I593" s="102"/>
      <c r="J593" s="101">
        <v>180000</v>
      </c>
      <c r="K593" s="102"/>
      <c r="L593" s="101"/>
      <c r="M593" s="102"/>
      <c r="N593" s="101"/>
      <c r="O593" s="102"/>
      <c r="P593" s="71"/>
    </row>
    <row r="594" spans="1:16" x14ac:dyDescent="0.25">
      <c r="A594" s="73"/>
      <c r="B594" s="98" t="s">
        <v>286</v>
      </c>
      <c r="C594" s="99"/>
      <c r="D594" s="100" t="s">
        <v>32</v>
      </c>
      <c r="E594" s="100"/>
      <c r="F594" s="101">
        <v>0</v>
      </c>
      <c r="G594" s="102"/>
      <c r="H594" s="101">
        <v>0</v>
      </c>
      <c r="I594" s="102"/>
      <c r="J594" s="101">
        <v>0</v>
      </c>
      <c r="K594" s="102"/>
      <c r="L594" s="101"/>
      <c r="M594" s="102"/>
      <c r="N594" s="101"/>
      <c r="O594" s="102"/>
      <c r="P594" s="71"/>
    </row>
    <row r="595" spans="1:16" ht="17.25" customHeight="1" x14ac:dyDescent="0.25">
      <c r="A595" s="73"/>
      <c r="B595" s="98" t="s">
        <v>112</v>
      </c>
      <c r="C595" s="99"/>
      <c r="D595" s="100" t="s">
        <v>26</v>
      </c>
      <c r="E595" s="100"/>
      <c r="F595" s="101">
        <v>7134.37</v>
      </c>
      <c r="G595" s="102"/>
      <c r="H595" s="101">
        <v>0</v>
      </c>
      <c r="I595" s="102"/>
      <c r="J595" s="101">
        <v>13600</v>
      </c>
      <c r="K595" s="102"/>
      <c r="L595" s="101"/>
      <c r="M595" s="102"/>
      <c r="N595" s="101"/>
      <c r="O595" s="102"/>
      <c r="P595" s="71"/>
    </row>
    <row r="596" spans="1:16" x14ac:dyDescent="0.25">
      <c r="A596" s="46"/>
      <c r="B596" s="94">
        <v>3</v>
      </c>
      <c r="C596" s="95"/>
      <c r="D596" s="94" t="s">
        <v>38</v>
      </c>
      <c r="E596" s="95"/>
      <c r="F596" s="96">
        <f>SUM(F597:G598)</f>
        <v>111585.82999999999</v>
      </c>
      <c r="G596" s="97"/>
      <c r="H596" s="96">
        <f>SUM(H597:I598)</f>
        <v>139800</v>
      </c>
      <c r="I596" s="97"/>
      <c r="J596" s="96">
        <f>J597+J598</f>
        <v>193600</v>
      </c>
      <c r="K596" s="97"/>
      <c r="L596" s="96">
        <f>SUM(L597:M598)</f>
        <v>199600</v>
      </c>
      <c r="M596" s="97"/>
      <c r="N596" s="96">
        <f>SUM(N597:O598)</f>
        <v>204600</v>
      </c>
      <c r="O596" s="97"/>
      <c r="P596" s="44"/>
    </row>
    <row r="597" spans="1:16" ht="15" customHeight="1" x14ac:dyDescent="0.25">
      <c r="A597" s="45"/>
      <c r="B597" s="92">
        <v>31</v>
      </c>
      <c r="C597" s="93"/>
      <c r="D597" s="131" t="s">
        <v>39</v>
      </c>
      <c r="E597" s="131"/>
      <c r="F597" s="96">
        <v>108585.15</v>
      </c>
      <c r="G597" s="97"/>
      <c r="H597" s="107">
        <v>136200</v>
      </c>
      <c r="I597" s="107"/>
      <c r="J597" s="96">
        <v>189000</v>
      </c>
      <c r="K597" s="97"/>
      <c r="L597" s="107">
        <v>195000</v>
      </c>
      <c r="M597" s="107"/>
      <c r="N597" s="96">
        <v>200000</v>
      </c>
      <c r="O597" s="97"/>
      <c r="P597" s="44" t="s">
        <v>364</v>
      </c>
    </row>
    <row r="598" spans="1:16" x14ac:dyDescent="0.25">
      <c r="A598" s="45"/>
      <c r="B598" s="92">
        <v>32</v>
      </c>
      <c r="C598" s="93"/>
      <c r="D598" s="131" t="s">
        <v>40</v>
      </c>
      <c r="E598" s="131"/>
      <c r="F598" s="96">
        <v>3000.68</v>
      </c>
      <c r="G598" s="97"/>
      <c r="H598" s="107">
        <v>3600</v>
      </c>
      <c r="I598" s="107"/>
      <c r="J598" s="96">
        <v>4600</v>
      </c>
      <c r="K598" s="97"/>
      <c r="L598" s="107">
        <v>4600</v>
      </c>
      <c r="M598" s="107"/>
      <c r="N598" s="96">
        <v>4600</v>
      </c>
      <c r="O598" s="97"/>
      <c r="P598" s="44" t="s">
        <v>364</v>
      </c>
    </row>
    <row r="599" spans="1:16" ht="30.75" customHeight="1" x14ac:dyDescent="0.25">
      <c r="A599" s="47"/>
      <c r="B599" s="88" t="s">
        <v>288</v>
      </c>
      <c r="C599" s="89"/>
      <c r="D599" s="178" t="s">
        <v>287</v>
      </c>
      <c r="E599" s="178"/>
      <c r="F599" s="90">
        <f>F603</f>
        <v>25360.400000000001</v>
      </c>
      <c r="G599" s="91"/>
      <c r="H599" s="90">
        <f>H603</f>
        <v>33700</v>
      </c>
      <c r="I599" s="91"/>
      <c r="J599" s="90">
        <f>J603</f>
        <v>45400</v>
      </c>
      <c r="K599" s="91"/>
      <c r="L599" s="90">
        <f>L603</f>
        <v>45400</v>
      </c>
      <c r="M599" s="91"/>
      <c r="N599" s="90">
        <f>N603</f>
        <v>45400</v>
      </c>
      <c r="O599" s="91"/>
      <c r="P599" s="44"/>
    </row>
    <row r="600" spans="1:16" x14ac:dyDescent="0.25">
      <c r="A600" s="73"/>
      <c r="B600" s="98" t="s">
        <v>111</v>
      </c>
      <c r="C600" s="99"/>
      <c r="D600" s="100" t="s">
        <v>24</v>
      </c>
      <c r="E600" s="100"/>
      <c r="F600" s="101">
        <v>8983.3700000000008</v>
      </c>
      <c r="G600" s="102"/>
      <c r="H600" s="101">
        <v>16664</v>
      </c>
      <c r="I600" s="102"/>
      <c r="J600" s="101">
        <v>28400</v>
      </c>
      <c r="K600" s="102"/>
      <c r="L600" s="101"/>
      <c r="M600" s="102"/>
      <c r="N600" s="101"/>
      <c r="O600" s="102"/>
      <c r="P600" s="71"/>
    </row>
    <row r="601" spans="1:16" ht="15.75" customHeight="1" x14ac:dyDescent="0.25">
      <c r="A601" s="73"/>
      <c r="B601" s="98" t="s">
        <v>286</v>
      </c>
      <c r="C601" s="99"/>
      <c r="D601" s="100" t="s">
        <v>32</v>
      </c>
      <c r="E601" s="100"/>
      <c r="F601" s="101">
        <v>15877.03</v>
      </c>
      <c r="G601" s="102"/>
      <c r="H601" s="101">
        <v>17036</v>
      </c>
      <c r="I601" s="102"/>
      <c r="J601" s="101">
        <v>17000</v>
      </c>
      <c r="K601" s="102"/>
      <c r="L601" s="101"/>
      <c r="M601" s="102"/>
      <c r="N601" s="101"/>
      <c r="O601" s="102"/>
      <c r="P601" s="71"/>
    </row>
    <row r="602" spans="1:16" ht="15.75" customHeight="1" x14ac:dyDescent="0.25">
      <c r="A602" s="81"/>
      <c r="B602" s="98" t="s">
        <v>153</v>
      </c>
      <c r="C602" s="325"/>
      <c r="D602" s="80" t="s">
        <v>33</v>
      </c>
      <c r="E602" s="80"/>
      <c r="F602" s="101">
        <v>500</v>
      </c>
      <c r="G602" s="102"/>
      <c r="H602" s="101"/>
      <c r="I602" s="102"/>
      <c r="J602" s="101">
        <v>0</v>
      </c>
      <c r="K602" s="102"/>
      <c r="L602" s="101"/>
      <c r="M602" s="102"/>
      <c r="N602" s="101"/>
      <c r="O602" s="102"/>
      <c r="P602" s="71"/>
    </row>
    <row r="603" spans="1:16" ht="15" customHeight="1" x14ac:dyDescent="0.25">
      <c r="A603" s="46"/>
      <c r="B603" s="141">
        <v>3</v>
      </c>
      <c r="C603" s="142"/>
      <c r="D603" s="143" t="s">
        <v>38</v>
      </c>
      <c r="E603" s="143"/>
      <c r="F603" s="144">
        <f>SUM(F604:G605)</f>
        <v>25360.400000000001</v>
      </c>
      <c r="G603" s="145"/>
      <c r="H603" s="144">
        <f>SUM(H604:I605)</f>
        <v>33700</v>
      </c>
      <c r="I603" s="145"/>
      <c r="J603" s="144">
        <f>SUM(J604:K605)</f>
        <v>45400</v>
      </c>
      <c r="K603" s="145"/>
      <c r="L603" s="144">
        <f>SUM(L604:M605)</f>
        <v>45400</v>
      </c>
      <c r="M603" s="145"/>
      <c r="N603" s="144">
        <f>SUM(N604:O605)</f>
        <v>45400</v>
      </c>
      <c r="O603" s="145"/>
      <c r="P603" s="52"/>
    </row>
    <row r="604" spans="1:16" ht="15" customHeight="1" x14ac:dyDescent="0.25">
      <c r="A604" s="45"/>
      <c r="B604" s="92">
        <v>32</v>
      </c>
      <c r="C604" s="93"/>
      <c r="D604" s="131" t="s">
        <v>40</v>
      </c>
      <c r="E604" s="131"/>
      <c r="F604" s="96">
        <v>24803.82</v>
      </c>
      <c r="G604" s="97"/>
      <c r="H604" s="107">
        <v>33000</v>
      </c>
      <c r="I604" s="107"/>
      <c r="J604" s="96">
        <v>44700</v>
      </c>
      <c r="K604" s="97"/>
      <c r="L604" s="107">
        <v>44700</v>
      </c>
      <c r="M604" s="107"/>
      <c r="N604" s="96">
        <v>44700</v>
      </c>
      <c r="O604" s="97"/>
      <c r="P604" s="44" t="s">
        <v>364</v>
      </c>
    </row>
    <row r="605" spans="1:16" ht="18.75" customHeight="1" x14ac:dyDescent="0.25">
      <c r="A605" s="45"/>
      <c r="B605" s="92">
        <v>34</v>
      </c>
      <c r="C605" s="93"/>
      <c r="D605" s="131" t="s">
        <v>41</v>
      </c>
      <c r="E605" s="131"/>
      <c r="F605" s="96">
        <v>556.58000000000004</v>
      </c>
      <c r="G605" s="97"/>
      <c r="H605" s="107">
        <v>700</v>
      </c>
      <c r="I605" s="107"/>
      <c r="J605" s="96">
        <v>700</v>
      </c>
      <c r="K605" s="97"/>
      <c r="L605" s="107">
        <v>700</v>
      </c>
      <c r="M605" s="107"/>
      <c r="N605" s="96">
        <v>700</v>
      </c>
      <c r="O605" s="97"/>
      <c r="P605" s="44" t="s">
        <v>364</v>
      </c>
    </row>
    <row r="606" spans="1:16" ht="28.5" customHeight="1" x14ac:dyDescent="0.25">
      <c r="A606" s="47"/>
      <c r="B606" s="88" t="s">
        <v>289</v>
      </c>
      <c r="C606" s="89"/>
      <c r="D606" s="178" t="s">
        <v>290</v>
      </c>
      <c r="E606" s="178"/>
      <c r="F606" s="90">
        <f>F609</f>
        <v>7139.65</v>
      </c>
      <c r="G606" s="91"/>
      <c r="H606" s="90">
        <f>H609</f>
        <v>2700</v>
      </c>
      <c r="I606" s="91"/>
      <c r="J606" s="90">
        <f>J609</f>
        <v>2700</v>
      </c>
      <c r="K606" s="91"/>
      <c r="L606" s="90">
        <f>L609</f>
        <v>2700</v>
      </c>
      <c r="M606" s="91"/>
      <c r="N606" s="90">
        <f>N609</f>
        <v>2700</v>
      </c>
      <c r="O606" s="91"/>
      <c r="P606" s="44"/>
    </row>
    <row r="607" spans="1:16" ht="28.5" customHeight="1" x14ac:dyDescent="0.25">
      <c r="A607" s="73"/>
      <c r="B607" s="98" t="s">
        <v>111</v>
      </c>
      <c r="C607" s="99"/>
      <c r="D607" s="100" t="s">
        <v>24</v>
      </c>
      <c r="E607" s="100"/>
      <c r="F607" s="101">
        <v>7139.65</v>
      </c>
      <c r="G607" s="102"/>
      <c r="H607" s="101">
        <v>2700</v>
      </c>
      <c r="I607" s="102"/>
      <c r="J607" s="101">
        <v>2700</v>
      </c>
      <c r="K607" s="102"/>
      <c r="L607" s="101"/>
      <c r="M607" s="102"/>
      <c r="N607" s="101"/>
      <c r="O607" s="102"/>
      <c r="P607" s="71"/>
    </row>
    <row r="608" spans="1:16" ht="15" customHeight="1" x14ac:dyDescent="0.25">
      <c r="A608" s="73"/>
      <c r="B608" s="98" t="s">
        <v>286</v>
      </c>
      <c r="C608" s="99"/>
      <c r="D608" s="100" t="s">
        <v>32</v>
      </c>
      <c r="E608" s="100"/>
      <c r="F608" s="101">
        <v>0</v>
      </c>
      <c r="G608" s="102"/>
      <c r="H608" s="101">
        <v>0</v>
      </c>
      <c r="I608" s="102"/>
      <c r="J608" s="101">
        <v>0</v>
      </c>
      <c r="K608" s="102"/>
      <c r="L608" s="101"/>
      <c r="M608" s="102"/>
      <c r="N608" s="101"/>
      <c r="O608" s="102"/>
      <c r="P608" s="71"/>
    </row>
    <row r="609" spans="1:16" ht="17.25" customHeight="1" x14ac:dyDescent="0.25">
      <c r="A609" s="46"/>
      <c r="B609" s="141">
        <v>3</v>
      </c>
      <c r="C609" s="142"/>
      <c r="D609" s="143" t="s">
        <v>38</v>
      </c>
      <c r="E609" s="143"/>
      <c r="F609" s="144">
        <f>SUM(F610:G610)</f>
        <v>7139.65</v>
      </c>
      <c r="G609" s="145"/>
      <c r="H609" s="144">
        <f>SUM(H610:I610)</f>
        <v>2700</v>
      </c>
      <c r="I609" s="145"/>
      <c r="J609" s="144">
        <f>SUM(J610:K610)</f>
        <v>2700</v>
      </c>
      <c r="K609" s="145"/>
      <c r="L609" s="144">
        <f>SUM(L610:M610)</f>
        <v>2700</v>
      </c>
      <c r="M609" s="145"/>
      <c r="N609" s="144">
        <f>SUM(N610:O610)</f>
        <v>2700</v>
      </c>
      <c r="O609" s="145"/>
      <c r="P609" s="44"/>
    </row>
    <row r="610" spans="1:16" ht="26.25" customHeight="1" x14ac:dyDescent="0.25">
      <c r="A610" s="45"/>
      <c r="B610" s="92">
        <v>32</v>
      </c>
      <c r="C610" s="93"/>
      <c r="D610" s="131" t="s">
        <v>40</v>
      </c>
      <c r="E610" s="131"/>
      <c r="F610" s="96">
        <v>7139.65</v>
      </c>
      <c r="G610" s="97"/>
      <c r="H610" s="107">
        <v>2700</v>
      </c>
      <c r="I610" s="107"/>
      <c r="J610" s="96">
        <v>2700</v>
      </c>
      <c r="K610" s="97"/>
      <c r="L610" s="107">
        <v>2700</v>
      </c>
      <c r="M610" s="107"/>
      <c r="N610" s="96">
        <v>2700</v>
      </c>
      <c r="O610" s="97"/>
      <c r="P610" s="44" t="s">
        <v>364</v>
      </c>
    </row>
    <row r="611" spans="1:16" ht="28.5" customHeight="1" x14ac:dyDescent="0.25">
      <c r="A611" s="47"/>
      <c r="B611" s="88" t="s">
        <v>291</v>
      </c>
      <c r="C611" s="89"/>
      <c r="D611" s="178" t="s">
        <v>292</v>
      </c>
      <c r="E611" s="178"/>
      <c r="F611" s="90">
        <f>F614</f>
        <v>1444.97</v>
      </c>
      <c r="G611" s="91"/>
      <c r="H611" s="90">
        <f>H614</f>
        <v>7500</v>
      </c>
      <c r="I611" s="91"/>
      <c r="J611" s="90">
        <f>J614</f>
        <v>3000</v>
      </c>
      <c r="K611" s="91"/>
      <c r="L611" s="90">
        <f>L614</f>
        <v>3000</v>
      </c>
      <c r="M611" s="91"/>
      <c r="N611" s="90">
        <f>N614</f>
        <v>3000</v>
      </c>
      <c r="O611" s="91"/>
      <c r="P611" s="44"/>
    </row>
    <row r="612" spans="1:16" x14ac:dyDescent="0.25">
      <c r="A612" s="73"/>
      <c r="B612" s="98" t="s">
        <v>111</v>
      </c>
      <c r="C612" s="99"/>
      <c r="D612" s="100" t="s">
        <v>24</v>
      </c>
      <c r="E612" s="100"/>
      <c r="F612" s="101">
        <v>1444.97</v>
      </c>
      <c r="G612" s="102"/>
      <c r="H612" s="101">
        <v>7500</v>
      </c>
      <c r="I612" s="102"/>
      <c r="J612" s="101">
        <v>3000</v>
      </c>
      <c r="K612" s="102"/>
      <c r="L612" s="101"/>
      <c r="M612" s="102"/>
      <c r="N612" s="101"/>
      <c r="O612" s="102"/>
      <c r="P612" s="71"/>
    </row>
    <row r="613" spans="1:16" ht="18" customHeight="1" x14ac:dyDescent="0.25">
      <c r="A613" s="73"/>
      <c r="B613" s="98" t="s">
        <v>286</v>
      </c>
      <c r="C613" s="99"/>
      <c r="D613" s="100" t="s">
        <v>32</v>
      </c>
      <c r="E613" s="100"/>
      <c r="F613" s="101">
        <v>0</v>
      </c>
      <c r="G613" s="102"/>
      <c r="H613" s="101">
        <v>0</v>
      </c>
      <c r="I613" s="102"/>
      <c r="J613" s="101">
        <v>0</v>
      </c>
      <c r="K613" s="102"/>
      <c r="L613" s="101"/>
      <c r="M613" s="102"/>
      <c r="N613" s="101"/>
      <c r="O613" s="102"/>
      <c r="P613" s="71"/>
    </row>
    <row r="614" spans="1:16" ht="27.75" customHeight="1" x14ac:dyDescent="0.25">
      <c r="A614" s="46"/>
      <c r="B614" s="141">
        <v>4</v>
      </c>
      <c r="C614" s="142"/>
      <c r="D614" s="143" t="s">
        <v>45</v>
      </c>
      <c r="E614" s="143"/>
      <c r="F614" s="144">
        <f>SUM(F615:G615)</f>
        <v>1444.97</v>
      </c>
      <c r="G614" s="145"/>
      <c r="H614" s="144">
        <f>SUM(H615:I615)</f>
        <v>7500</v>
      </c>
      <c r="I614" s="145"/>
      <c r="J614" s="144">
        <f>SUM(J615:K615)</f>
        <v>3000</v>
      </c>
      <c r="K614" s="145"/>
      <c r="L614" s="144">
        <f>SUM(L615:M615)</f>
        <v>3000</v>
      </c>
      <c r="M614" s="145"/>
      <c r="N614" s="144">
        <f>SUM(N615:O615)</f>
        <v>3000</v>
      </c>
      <c r="O614" s="145"/>
      <c r="P614" s="44"/>
    </row>
    <row r="615" spans="1:16" ht="27" customHeight="1" x14ac:dyDescent="0.25">
      <c r="A615" s="45"/>
      <c r="B615" s="92">
        <v>42</v>
      </c>
      <c r="C615" s="93"/>
      <c r="D615" s="131" t="s">
        <v>51</v>
      </c>
      <c r="E615" s="131"/>
      <c r="F615" s="96">
        <v>1444.97</v>
      </c>
      <c r="G615" s="97"/>
      <c r="H615" s="107">
        <v>7500</v>
      </c>
      <c r="I615" s="107"/>
      <c r="J615" s="96">
        <v>3000</v>
      </c>
      <c r="K615" s="97"/>
      <c r="L615" s="107">
        <v>3000</v>
      </c>
      <c r="M615" s="107"/>
      <c r="N615" s="96">
        <v>3000</v>
      </c>
      <c r="O615" s="97"/>
      <c r="P615" s="44" t="s">
        <v>364</v>
      </c>
    </row>
    <row r="616" spans="1:16" ht="27" customHeight="1" x14ac:dyDescent="0.25">
      <c r="A616" s="49"/>
      <c r="B616" s="154" t="s">
        <v>293</v>
      </c>
      <c r="C616" s="155"/>
      <c r="D616" s="166" t="s">
        <v>294</v>
      </c>
      <c r="E616" s="166"/>
      <c r="F616" s="159">
        <f>F617</f>
        <v>226.8</v>
      </c>
      <c r="G616" s="160"/>
      <c r="H616" s="159">
        <f>H617</f>
        <v>1400</v>
      </c>
      <c r="I616" s="160"/>
      <c r="J616" s="159">
        <f>J617</f>
        <v>1400</v>
      </c>
      <c r="K616" s="160"/>
      <c r="L616" s="159">
        <f>L617</f>
        <v>1400</v>
      </c>
      <c r="M616" s="160"/>
      <c r="N616" s="159">
        <f>N617</f>
        <v>1400</v>
      </c>
      <c r="O616" s="160"/>
      <c r="P616" s="42"/>
    </row>
    <row r="617" spans="1:16" ht="26.25" customHeight="1" x14ac:dyDescent="0.25">
      <c r="A617" s="47"/>
      <c r="B617" s="88" t="s">
        <v>295</v>
      </c>
      <c r="C617" s="89"/>
      <c r="D617" s="178" t="s">
        <v>294</v>
      </c>
      <c r="E617" s="178"/>
      <c r="F617" s="90">
        <f>F620</f>
        <v>226.8</v>
      </c>
      <c r="G617" s="91"/>
      <c r="H617" s="90">
        <f>H620</f>
        <v>1400</v>
      </c>
      <c r="I617" s="91"/>
      <c r="J617" s="90">
        <f>J620</f>
        <v>1400</v>
      </c>
      <c r="K617" s="91"/>
      <c r="L617" s="90">
        <f>L620</f>
        <v>1400</v>
      </c>
      <c r="M617" s="91"/>
      <c r="N617" s="90">
        <f>N620</f>
        <v>1400</v>
      </c>
      <c r="O617" s="91"/>
      <c r="P617" s="44"/>
    </row>
    <row r="618" spans="1:16" ht="19.5" customHeight="1" x14ac:dyDescent="0.25">
      <c r="A618" s="73"/>
      <c r="B618" s="98" t="s">
        <v>111</v>
      </c>
      <c r="C618" s="99"/>
      <c r="D618" s="100" t="s">
        <v>24</v>
      </c>
      <c r="E618" s="100"/>
      <c r="F618" s="101">
        <v>0</v>
      </c>
      <c r="G618" s="102"/>
      <c r="H618" s="101">
        <v>1136</v>
      </c>
      <c r="I618" s="102"/>
      <c r="J618" s="101">
        <v>1100</v>
      </c>
      <c r="K618" s="102"/>
      <c r="L618" s="101"/>
      <c r="M618" s="102"/>
      <c r="N618" s="101"/>
      <c r="O618" s="102"/>
      <c r="P618" s="71"/>
    </row>
    <row r="619" spans="1:16" ht="16.5" customHeight="1" x14ac:dyDescent="0.25">
      <c r="A619" s="73"/>
      <c r="B619" s="98" t="s">
        <v>112</v>
      </c>
      <c r="C619" s="99"/>
      <c r="D619" s="100" t="s">
        <v>26</v>
      </c>
      <c r="E619" s="100"/>
      <c r="F619" s="101">
        <v>226.8</v>
      </c>
      <c r="G619" s="102"/>
      <c r="H619" s="101">
        <v>264</v>
      </c>
      <c r="I619" s="102"/>
      <c r="J619" s="101">
        <v>300</v>
      </c>
      <c r="K619" s="102"/>
      <c r="L619" s="101"/>
      <c r="M619" s="102"/>
      <c r="N619" s="101"/>
      <c r="O619" s="102"/>
      <c r="P619" s="71"/>
    </row>
    <row r="620" spans="1:16" ht="17.25" customHeight="1" x14ac:dyDescent="0.25">
      <c r="A620" s="46"/>
      <c r="B620" s="141">
        <v>3</v>
      </c>
      <c r="C620" s="142"/>
      <c r="D620" s="143" t="s">
        <v>38</v>
      </c>
      <c r="E620" s="143"/>
      <c r="F620" s="144">
        <f>SUM(F621:G621)</f>
        <v>226.8</v>
      </c>
      <c r="G620" s="145"/>
      <c r="H620" s="144">
        <f>SUM(H621:I621)</f>
        <v>1400</v>
      </c>
      <c r="I620" s="145"/>
      <c r="J620" s="144">
        <f>SUM(J621:K621)</f>
        <v>1400</v>
      </c>
      <c r="K620" s="145"/>
      <c r="L620" s="144">
        <f>SUM(L621:M621)</f>
        <v>1400</v>
      </c>
      <c r="M620" s="145"/>
      <c r="N620" s="144">
        <f>SUM(N621:O621)</f>
        <v>1400</v>
      </c>
      <c r="O620" s="145"/>
      <c r="P620" s="44"/>
    </row>
    <row r="621" spans="1:16" ht="14.25" customHeight="1" x14ac:dyDescent="0.25">
      <c r="A621" s="45"/>
      <c r="B621" s="92">
        <v>38</v>
      </c>
      <c r="C621" s="93"/>
      <c r="D621" s="131" t="s">
        <v>44</v>
      </c>
      <c r="E621" s="131"/>
      <c r="F621" s="96">
        <v>226.8</v>
      </c>
      <c r="G621" s="97"/>
      <c r="H621" s="107">
        <v>1400</v>
      </c>
      <c r="I621" s="107"/>
      <c r="J621" s="96">
        <v>1400</v>
      </c>
      <c r="K621" s="97"/>
      <c r="L621" s="107">
        <v>1400</v>
      </c>
      <c r="M621" s="107"/>
      <c r="N621" s="96">
        <v>1400</v>
      </c>
      <c r="O621" s="97"/>
      <c r="P621" s="44" t="s">
        <v>364</v>
      </c>
    </row>
    <row r="622" spans="1:16" ht="15.75" customHeight="1" x14ac:dyDescent="0.25">
      <c r="A622" s="49"/>
      <c r="B622" s="154" t="s">
        <v>296</v>
      </c>
      <c r="C622" s="155"/>
      <c r="D622" s="166" t="s">
        <v>297</v>
      </c>
      <c r="E622" s="166"/>
      <c r="F622" s="159">
        <f>F623</f>
        <v>0</v>
      </c>
      <c r="G622" s="160"/>
      <c r="H622" s="159">
        <f>H623</f>
        <v>325000</v>
      </c>
      <c r="I622" s="160"/>
      <c r="J622" s="159">
        <f>J623</f>
        <v>350000</v>
      </c>
      <c r="K622" s="160"/>
      <c r="L622" s="159">
        <f>L623</f>
        <v>0</v>
      </c>
      <c r="M622" s="160"/>
      <c r="N622" s="159">
        <f>N623</f>
        <v>0</v>
      </c>
      <c r="O622" s="160"/>
      <c r="P622" s="42"/>
    </row>
    <row r="623" spans="1:16" ht="43.5" customHeight="1" x14ac:dyDescent="0.25">
      <c r="A623" s="47"/>
      <c r="B623" s="88" t="s">
        <v>298</v>
      </c>
      <c r="C623" s="89"/>
      <c r="D623" s="178" t="s">
        <v>299</v>
      </c>
      <c r="E623" s="178"/>
      <c r="F623" s="90">
        <f>F628</f>
        <v>0</v>
      </c>
      <c r="G623" s="91"/>
      <c r="H623" s="90">
        <f>H628</f>
        <v>325000</v>
      </c>
      <c r="I623" s="91"/>
      <c r="J623" s="90">
        <f>J628</f>
        <v>350000</v>
      </c>
      <c r="K623" s="91"/>
      <c r="L623" s="90">
        <f>L628</f>
        <v>0</v>
      </c>
      <c r="M623" s="91"/>
      <c r="N623" s="90">
        <f>N628</f>
        <v>0</v>
      </c>
      <c r="O623" s="91"/>
      <c r="P623" s="44"/>
    </row>
    <row r="624" spans="1:16" ht="18.75" customHeight="1" x14ac:dyDescent="0.25">
      <c r="A624" s="73"/>
      <c r="B624" s="98" t="s">
        <v>111</v>
      </c>
      <c r="C624" s="99"/>
      <c r="D624" s="100" t="s">
        <v>24</v>
      </c>
      <c r="E624" s="100"/>
      <c r="F624" s="101">
        <v>0</v>
      </c>
      <c r="G624" s="102"/>
      <c r="H624" s="101">
        <v>0</v>
      </c>
      <c r="I624" s="102"/>
      <c r="J624" s="101">
        <v>0</v>
      </c>
      <c r="K624" s="102"/>
      <c r="L624" s="101"/>
      <c r="M624" s="102"/>
      <c r="N624" s="101"/>
      <c r="O624" s="102"/>
      <c r="P624" s="71"/>
    </row>
    <row r="625" spans="1:16" ht="18.75" customHeight="1" x14ac:dyDescent="0.25">
      <c r="A625" s="73"/>
      <c r="B625" s="98" t="s">
        <v>113</v>
      </c>
      <c r="C625" s="99"/>
      <c r="D625" s="100" t="s">
        <v>29</v>
      </c>
      <c r="E625" s="100"/>
      <c r="F625" s="101">
        <v>0</v>
      </c>
      <c r="G625" s="102"/>
      <c r="H625" s="101">
        <v>0</v>
      </c>
      <c r="I625" s="102"/>
      <c r="J625" s="101">
        <v>0</v>
      </c>
      <c r="K625" s="102"/>
      <c r="L625" s="101"/>
      <c r="M625" s="102"/>
      <c r="N625" s="101"/>
      <c r="O625" s="102"/>
      <c r="P625" s="71"/>
    </row>
    <row r="626" spans="1:16" x14ac:dyDescent="0.25">
      <c r="A626" s="73"/>
      <c r="B626" s="98" t="s">
        <v>146</v>
      </c>
      <c r="C626" s="99"/>
      <c r="D626" s="100" t="s">
        <v>27</v>
      </c>
      <c r="E626" s="100"/>
      <c r="F626" s="101">
        <v>0</v>
      </c>
      <c r="G626" s="102"/>
      <c r="H626" s="101">
        <v>325000</v>
      </c>
      <c r="I626" s="102"/>
      <c r="J626" s="101">
        <v>350000</v>
      </c>
      <c r="K626" s="102"/>
      <c r="L626" s="101"/>
      <c r="M626" s="102"/>
      <c r="N626" s="101"/>
      <c r="O626" s="102"/>
      <c r="P626" s="71"/>
    </row>
    <row r="627" spans="1:16" x14ac:dyDescent="0.25">
      <c r="A627" s="73"/>
      <c r="B627" s="98" t="s">
        <v>336</v>
      </c>
      <c r="C627" s="99"/>
      <c r="D627" s="100" t="s">
        <v>337</v>
      </c>
      <c r="E627" s="100"/>
      <c r="F627" s="101">
        <v>0</v>
      </c>
      <c r="G627" s="102"/>
      <c r="H627" s="101">
        <v>0</v>
      </c>
      <c r="I627" s="102"/>
      <c r="J627" s="101">
        <v>0</v>
      </c>
      <c r="K627" s="102"/>
      <c r="L627" s="101"/>
      <c r="M627" s="102"/>
      <c r="N627" s="101"/>
      <c r="O627" s="102"/>
      <c r="P627" s="71"/>
    </row>
    <row r="628" spans="1:16" ht="25.5" customHeight="1" x14ac:dyDescent="0.25">
      <c r="A628" s="46"/>
      <c r="B628" s="141">
        <v>4</v>
      </c>
      <c r="C628" s="142"/>
      <c r="D628" s="143" t="s">
        <v>45</v>
      </c>
      <c r="E628" s="143"/>
      <c r="F628" s="144">
        <f>SUM(F629:G629)</f>
        <v>0</v>
      </c>
      <c r="G628" s="145"/>
      <c r="H628" s="144">
        <f>SUM(H629:I629)</f>
        <v>325000</v>
      </c>
      <c r="I628" s="145"/>
      <c r="J628" s="144">
        <f>SUM(J629:K629)</f>
        <v>350000</v>
      </c>
      <c r="K628" s="145"/>
      <c r="L628" s="144">
        <f>SUM(L629:M629)</f>
        <v>0</v>
      </c>
      <c r="M628" s="145"/>
      <c r="N628" s="144">
        <f>SUM(N629:O629)</f>
        <v>0</v>
      </c>
      <c r="O628" s="145"/>
      <c r="P628" s="44"/>
    </row>
    <row r="629" spans="1:16" ht="29.25" customHeight="1" x14ac:dyDescent="0.25">
      <c r="A629" s="45"/>
      <c r="B629" s="92">
        <v>42</v>
      </c>
      <c r="C629" s="93"/>
      <c r="D629" s="131" t="s">
        <v>51</v>
      </c>
      <c r="E629" s="131"/>
      <c r="F629" s="96">
        <v>0</v>
      </c>
      <c r="G629" s="97"/>
      <c r="H629" s="107">
        <v>325000</v>
      </c>
      <c r="I629" s="107"/>
      <c r="J629" s="96">
        <v>350000</v>
      </c>
      <c r="K629" s="97"/>
      <c r="L629" s="107">
        <v>0</v>
      </c>
      <c r="M629" s="107"/>
      <c r="N629" s="96">
        <v>0</v>
      </c>
      <c r="O629" s="97"/>
      <c r="P629" s="44" t="s">
        <v>364</v>
      </c>
    </row>
    <row r="630" spans="1:16" x14ac:dyDescent="0.25">
      <c r="A630" s="50"/>
      <c r="B630" s="149" t="s">
        <v>300</v>
      </c>
      <c r="C630" s="150"/>
      <c r="D630" s="151" t="s">
        <v>301</v>
      </c>
      <c r="E630" s="151"/>
      <c r="F630" s="152">
        <f>F631</f>
        <v>0</v>
      </c>
      <c r="G630" s="153"/>
      <c r="H630" s="152">
        <f>H631</f>
        <v>0</v>
      </c>
      <c r="I630" s="153"/>
      <c r="J630" s="152">
        <f>J631</f>
        <v>0</v>
      </c>
      <c r="K630" s="153"/>
      <c r="L630" s="152">
        <f>L631</f>
        <v>0</v>
      </c>
      <c r="M630" s="153"/>
      <c r="N630" s="152">
        <f>N631</f>
        <v>0</v>
      </c>
      <c r="O630" s="153"/>
      <c r="P630" s="40"/>
    </row>
    <row r="631" spans="1:16" ht="18" customHeight="1" x14ac:dyDescent="0.25">
      <c r="A631" s="49"/>
      <c r="B631" s="154" t="s">
        <v>303</v>
      </c>
      <c r="C631" s="155"/>
      <c r="D631" s="166" t="s">
        <v>304</v>
      </c>
      <c r="E631" s="166"/>
      <c r="F631" s="159">
        <f>F632</f>
        <v>0</v>
      </c>
      <c r="G631" s="160"/>
      <c r="H631" s="159">
        <f>H632</f>
        <v>0</v>
      </c>
      <c r="I631" s="160"/>
      <c r="J631" s="159">
        <f>J632</f>
        <v>0</v>
      </c>
      <c r="K631" s="160"/>
      <c r="L631" s="159">
        <f>L632</f>
        <v>0</v>
      </c>
      <c r="M631" s="160"/>
      <c r="N631" s="159">
        <f>N632</f>
        <v>0</v>
      </c>
      <c r="O631" s="160"/>
      <c r="P631" s="42"/>
    </row>
    <row r="632" spans="1:16" x14ac:dyDescent="0.25">
      <c r="A632" s="47"/>
      <c r="B632" s="88" t="s">
        <v>314</v>
      </c>
      <c r="C632" s="89"/>
      <c r="D632" s="178" t="s">
        <v>304</v>
      </c>
      <c r="E632" s="178"/>
      <c r="F632" s="90">
        <f>F634</f>
        <v>0</v>
      </c>
      <c r="G632" s="91"/>
      <c r="H632" s="90">
        <f>H634</f>
        <v>0</v>
      </c>
      <c r="I632" s="91"/>
      <c r="J632" s="90">
        <f>J634</f>
        <v>0</v>
      </c>
      <c r="K632" s="91"/>
      <c r="L632" s="90">
        <f>L634</f>
        <v>0</v>
      </c>
      <c r="M632" s="91"/>
      <c r="N632" s="90">
        <f>N634</f>
        <v>0</v>
      </c>
      <c r="O632" s="91"/>
      <c r="P632" s="44"/>
    </row>
    <row r="633" spans="1:16" x14ac:dyDescent="0.25">
      <c r="A633" s="73"/>
      <c r="B633" s="98" t="s">
        <v>111</v>
      </c>
      <c r="C633" s="99"/>
      <c r="D633" s="100" t="s">
        <v>24</v>
      </c>
      <c r="E633" s="100"/>
      <c r="F633" s="101">
        <v>0</v>
      </c>
      <c r="G633" s="102"/>
      <c r="H633" s="101">
        <v>0</v>
      </c>
      <c r="I633" s="102"/>
      <c r="J633" s="101">
        <v>0</v>
      </c>
      <c r="K633" s="102"/>
      <c r="L633" s="101"/>
      <c r="M633" s="102"/>
      <c r="N633" s="101"/>
      <c r="O633" s="102"/>
      <c r="P633" s="71"/>
    </row>
    <row r="634" spans="1:16" x14ac:dyDescent="0.25">
      <c r="A634" s="46"/>
      <c r="B634" s="141">
        <v>3</v>
      </c>
      <c r="C634" s="142"/>
      <c r="D634" s="143" t="s">
        <v>38</v>
      </c>
      <c r="E634" s="143"/>
      <c r="F634" s="144">
        <f>SUM(F635:G635)</f>
        <v>0</v>
      </c>
      <c r="G634" s="145"/>
      <c r="H634" s="144">
        <f>SUM(H635:I635)</f>
        <v>0</v>
      </c>
      <c r="I634" s="145"/>
      <c r="J634" s="144">
        <f>SUM(J635:K635)</f>
        <v>0</v>
      </c>
      <c r="K634" s="145"/>
      <c r="L634" s="144">
        <f>SUM(L635:M635)</f>
        <v>0</v>
      </c>
      <c r="M634" s="145"/>
      <c r="N634" s="144">
        <f>SUM(N635:O635)</f>
        <v>0</v>
      </c>
      <c r="O634" s="145"/>
      <c r="P634" s="44"/>
    </row>
    <row r="635" spans="1:16" ht="18" customHeight="1" x14ac:dyDescent="0.25">
      <c r="A635" s="45"/>
      <c r="B635" s="92">
        <v>38</v>
      </c>
      <c r="C635" s="93"/>
      <c r="D635" s="131" t="s">
        <v>44</v>
      </c>
      <c r="E635" s="131"/>
      <c r="F635" s="96">
        <v>0</v>
      </c>
      <c r="G635" s="97"/>
      <c r="H635" s="107">
        <v>0</v>
      </c>
      <c r="I635" s="107"/>
      <c r="J635" s="96">
        <v>0</v>
      </c>
      <c r="K635" s="97"/>
      <c r="L635" s="107"/>
      <c r="M635" s="107"/>
      <c r="N635" s="96"/>
      <c r="O635" s="97"/>
      <c r="P635" s="44" t="s">
        <v>364</v>
      </c>
    </row>
    <row r="636" spans="1:16" ht="17.25" customHeight="1" x14ac:dyDescent="0.25">
      <c r="A636" s="48"/>
      <c r="B636" s="161" t="s">
        <v>305</v>
      </c>
      <c r="C636" s="162"/>
      <c r="D636" s="163" t="s">
        <v>306</v>
      </c>
      <c r="E636" s="163"/>
      <c r="F636" s="164">
        <f>F637+F662</f>
        <v>123360.89</v>
      </c>
      <c r="G636" s="165"/>
      <c r="H636" s="164">
        <f>H637+H662</f>
        <v>265700</v>
      </c>
      <c r="I636" s="165"/>
      <c r="J636" s="164">
        <f>J637+J662</f>
        <v>91600</v>
      </c>
      <c r="K636" s="165"/>
      <c r="L636" s="164">
        <f>L637+L662</f>
        <v>94600</v>
      </c>
      <c r="M636" s="165"/>
      <c r="N636" s="164">
        <f>N637+N662</f>
        <v>98600</v>
      </c>
      <c r="O636" s="165"/>
      <c r="P636" s="38"/>
    </row>
    <row r="637" spans="1:16" x14ac:dyDescent="0.25">
      <c r="A637" s="50"/>
      <c r="B637" s="149" t="s">
        <v>307</v>
      </c>
      <c r="C637" s="150"/>
      <c r="D637" s="151" t="s">
        <v>308</v>
      </c>
      <c r="E637" s="151"/>
      <c r="F637" s="152">
        <f>F638</f>
        <v>122697.27</v>
      </c>
      <c r="G637" s="153"/>
      <c r="H637" s="152">
        <f>H638</f>
        <v>265000</v>
      </c>
      <c r="I637" s="153"/>
      <c r="J637" s="152">
        <f>J638</f>
        <v>90900</v>
      </c>
      <c r="K637" s="153"/>
      <c r="L637" s="152">
        <f>L638</f>
        <v>93900</v>
      </c>
      <c r="M637" s="153"/>
      <c r="N637" s="152">
        <f>N638</f>
        <v>97900</v>
      </c>
      <c r="O637" s="153"/>
      <c r="P637" s="40"/>
    </row>
    <row r="638" spans="1:16" x14ac:dyDescent="0.25">
      <c r="A638" s="49"/>
      <c r="B638" s="154" t="s">
        <v>309</v>
      </c>
      <c r="C638" s="155"/>
      <c r="D638" s="166" t="s">
        <v>310</v>
      </c>
      <c r="E638" s="166"/>
      <c r="F638" s="159">
        <f>F639+F644+F650+F655</f>
        <v>122697.27</v>
      </c>
      <c r="G638" s="160"/>
      <c r="H638" s="159">
        <f>H639+H644+H650+H655</f>
        <v>265000</v>
      </c>
      <c r="I638" s="160"/>
      <c r="J638" s="159">
        <f>J639+J644+J650+J655</f>
        <v>90900</v>
      </c>
      <c r="K638" s="160"/>
      <c r="L638" s="159">
        <f>L639+L644+L650+L655</f>
        <v>93900</v>
      </c>
      <c r="M638" s="160"/>
      <c r="N638" s="159">
        <f>N639+N644+N650+N655</f>
        <v>97900</v>
      </c>
      <c r="O638" s="160"/>
      <c r="P638" s="42"/>
    </row>
    <row r="639" spans="1:16" ht="30" customHeight="1" x14ac:dyDescent="0.25">
      <c r="A639" s="47"/>
      <c r="B639" s="88" t="s">
        <v>311</v>
      </c>
      <c r="C639" s="89"/>
      <c r="D639" s="178" t="s">
        <v>39</v>
      </c>
      <c r="E639" s="178"/>
      <c r="F639" s="90">
        <f>F641</f>
        <v>34675.15</v>
      </c>
      <c r="G639" s="91"/>
      <c r="H639" s="90">
        <f>H641</f>
        <v>46500</v>
      </c>
      <c r="I639" s="91"/>
      <c r="J639" s="90">
        <f>J641</f>
        <v>73600</v>
      </c>
      <c r="K639" s="91"/>
      <c r="L639" s="90">
        <f>L641</f>
        <v>76600</v>
      </c>
      <c r="M639" s="91"/>
      <c r="N639" s="90">
        <f>N641</f>
        <v>80600</v>
      </c>
      <c r="O639" s="91"/>
      <c r="P639" s="44"/>
    </row>
    <row r="640" spans="1:16" ht="19.5" customHeight="1" x14ac:dyDescent="0.25">
      <c r="A640" s="73"/>
      <c r="B640" s="98" t="s">
        <v>111</v>
      </c>
      <c r="C640" s="99"/>
      <c r="D640" s="100" t="s">
        <v>24</v>
      </c>
      <c r="E640" s="100"/>
      <c r="F640" s="101">
        <v>34675.15</v>
      </c>
      <c r="G640" s="102"/>
      <c r="H640" s="101">
        <v>46500</v>
      </c>
      <c r="I640" s="102"/>
      <c r="J640" s="101">
        <v>73600</v>
      </c>
      <c r="K640" s="102"/>
      <c r="L640" s="101"/>
      <c r="M640" s="102"/>
      <c r="N640" s="101"/>
      <c r="O640" s="102"/>
      <c r="P640" s="71"/>
    </row>
    <row r="641" spans="1:16" x14ac:dyDescent="0.25">
      <c r="A641" s="46"/>
      <c r="B641" s="141">
        <v>3</v>
      </c>
      <c r="C641" s="142"/>
      <c r="D641" s="143" t="s">
        <v>38</v>
      </c>
      <c r="E641" s="143"/>
      <c r="F641" s="144">
        <f>SUM(F642:G643)</f>
        <v>34675.15</v>
      </c>
      <c r="G641" s="145"/>
      <c r="H641" s="144">
        <f>SUM(H642:I643)</f>
        <v>46500</v>
      </c>
      <c r="I641" s="145"/>
      <c r="J641" s="144">
        <f>SUM(J642:K643)</f>
        <v>73600</v>
      </c>
      <c r="K641" s="145"/>
      <c r="L641" s="144">
        <f>SUM(L642:M643)</f>
        <v>76600</v>
      </c>
      <c r="M641" s="145"/>
      <c r="N641" s="144">
        <f>SUM(N642:O643)</f>
        <v>80600</v>
      </c>
      <c r="O641" s="145"/>
      <c r="P641" s="44"/>
    </row>
    <row r="642" spans="1:16" ht="15.75" customHeight="1" x14ac:dyDescent="0.25">
      <c r="A642" s="45"/>
      <c r="B642" s="92">
        <v>31</v>
      </c>
      <c r="C642" s="93"/>
      <c r="D642" s="131" t="s">
        <v>39</v>
      </c>
      <c r="E642" s="131"/>
      <c r="F642" s="96">
        <v>34675.15</v>
      </c>
      <c r="G642" s="97"/>
      <c r="H642" s="107">
        <v>46000</v>
      </c>
      <c r="I642" s="107"/>
      <c r="J642" s="96">
        <v>73000</v>
      </c>
      <c r="K642" s="97"/>
      <c r="L642" s="107">
        <v>76000</v>
      </c>
      <c r="M642" s="107"/>
      <c r="N642" s="96">
        <v>80000</v>
      </c>
      <c r="O642" s="97"/>
      <c r="P642" s="44" t="s">
        <v>369</v>
      </c>
    </row>
    <row r="643" spans="1:16" x14ac:dyDescent="0.25">
      <c r="A643" s="45"/>
      <c r="B643" s="92">
        <v>32</v>
      </c>
      <c r="C643" s="93"/>
      <c r="D643" s="131" t="s">
        <v>40</v>
      </c>
      <c r="E643" s="131"/>
      <c r="F643" s="96">
        <v>0</v>
      </c>
      <c r="G643" s="97"/>
      <c r="H643" s="107">
        <v>500</v>
      </c>
      <c r="I643" s="107"/>
      <c r="J643" s="96">
        <v>600</v>
      </c>
      <c r="K643" s="97"/>
      <c r="L643" s="107">
        <v>600</v>
      </c>
      <c r="M643" s="107"/>
      <c r="N643" s="96">
        <v>600</v>
      </c>
      <c r="O643" s="97"/>
      <c r="P643" s="44" t="s">
        <v>369</v>
      </c>
    </row>
    <row r="644" spans="1:16" ht="27.75" customHeight="1" x14ac:dyDescent="0.25">
      <c r="A644" s="47"/>
      <c r="B644" s="88" t="s">
        <v>312</v>
      </c>
      <c r="C644" s="89"/>
      <c r="D644" s="178" t="s">
        <v>287</v>
      </c>
      <c r="E644" s="178"/>
      <c r="F644" s="90">
        <f>F647</f>
        <v>3041.89</v>
      </c>
      <c r="G644" s="91"/>
      <c r="H644" s="90">
        <f>H647</f>
        <v>8500</v>
      </c>
      <c r="I644" s="91"/>
      <c r="J644" s="90">
        <f>J647</f>
        <v>9400</v>
      </c>
      <c r="K644" s="91"/>
      <c r="L644" s="90">
        <f>L647</f>
        <v>9400</v>
      </c>
      <c r="M644" s="91"/>
      <c r="N644" s="90">
        <f>N647</f>
        <v>9400</v>
      </c>
      <c r="O644" s="91"/>
      <c r="P644" s="44"/>
    </row>
    <row r="645" spans="1:16" ht="18" customHeight="1" x14ac:dyDescent="0.25">
      <c r="A645" s="73"/>
      <c r="B645" s="98" t="s">
        <v>111</v>
      </c>
      <c r="C645" s="99"/>
      <c r="D645" s="100" t="s">
        <v>24</v>
      </c>
      <c r="E645" s="100"/>
      <c r="F645" s="101">
        <v>2677.89</v>
      </c>
      <c r="G645" s="102"/>
      <c r="H645" s="101">
        <v>8500</v>
      </c>
      <c r="I645" s="102"/>
      <c r="J645" s="101">
        <v>9400</v>
      </c>
      <c r="K645" s="102"/>
      <c r="L645" s="101"/>
      <c r="M645" s="102"/>
      <c r="N645" s="101"/>
      <c r="O645" s="102"/>
      <c r="P645" s="71"/>
    </row>
    <row r="646" spans="1:16" ht="16.5" customHeight="1" x14ac:dyDescent="0.25">
      <c r="A646" s="73"/>
      <c r="B646" s="98" t="s">
        <v>286</v>
      </c>
      <c r="C646" s="99"/>
      <c r="D646" s="100" t="s">
        <v>32</v>
      </c>
      <c r="E646" s="100"/>
      <c r="F646" s="101">
        <v>364</v>
      </c>
      <c r="G646" s="102"/>
      <c r="H646" s="101">
        <v>0</v>
      </c>
      <c r="I646" s="102"/>
      <c r="J646" s="101">
        <v>0</v>
      </c>
      <c r="K646" s="102"/>
      <c r="L646" s="101"/>
      <c r="M646" s="102"/>
      <c r="N646" s="101"/>
      <c r="O646" s="102"/>
      <c r="P646" s="71"/>
    </row>
    <row r="647" spans="1:16" ht="18" customHeight="1" x14ac:dyDescent="0.25">
      <c r="A647" s="46"/>
      <c r="B647" s="141">
        <v>3</v>
      </c>
      <c r="C647" s="142"/>
      <c r="D647" s="143" t="s">
        <v>38</v>
      </c>
      <c r="E647" s="143"/>
      <c r="F647" s="144">
        <f>SUM(F648:G649)</f>
        <v>3041.89</v>
      </c>
      <c r="G647" s="145"/>
      <c r="H647" s="144">
        <f>SUM(H648:I649)</f>
        <v>8500</v>
      </c>
      <c r="I647" s="145"/>
      <c r="J647" s="144">
        <f>SUM(J648:K649)</f>
        <v>9400</v>
      </c>
      <c r="K647" s="145"/>
      <c r="L647" s="144">
        <f>SUM(L648:M649)</f>
        <v>9400</v>
      </c>
      <c r="M647" s="145"/>
      <c r="N647" s="144">
        <f>SUM(N648:O649)</f>
        <v>9400</v>
      </c>
      <c r="O647" s="145"/>
      <c r="P647" s="44"/>
    </row>
    <row r="648" spans="1:16" x14ac:dyDescent="0.25">
      <c r="A648" s="45"/>
      <c r="B648" s="92">
        <v>32</v>
      </c>
      <c r="C648" s="93"/>
      <c r="D648" s="131" t="s">
        <v>40</v>
      </c>
      <c r="E648" s="131"/>
      <c r="F648" s="96">
        <v>2851.21</v>
      </c>
      <c r="G648" s="97"/>
      <c r="H648" s="107">
        <v>7500</v>
      </c>
      <c r="I648" s="107"/>
      <c r="J648" s="96">
        <v>8400</v>
      </c>
      <c r="K648" s="97"/>
      <c r="L648" s="107">
        <v>8400</v>
      </c>
      <c r="M648" s="107"/>
      <c r="N648" s="96">
        <v>8400</v>
      </c>
      <c r="O648" s="97"/>
      <c r="P648" s="44" t="s">
        <v>369</v>
      </c>
    </row>
    <row r="649" spans="1:16" ht="27" customHeight="1" x14ac:dyDescent="0.25">
      <c r="A649" s="45"/>
      <c r="B649" s="92">
        <v>34</v>
      </c>
      <c r="C649" s="93"/>
      <c r="D649" s="131" t="s">
        <v>41</v>
      </c>
      <c r="E649" s="131"/>
      <c r="F649" s="96">
        <v>190.68</v>
      </c>
      <c r="G649" s="97"/>
      <c r="H649" s="107">
        <v>1000</v>
      </c>
      <c r="I649" s="107"/>
      <c r="J649" s="96">
        <v>1000</v>
      </c>
      <c r="K649" s="97"/>
      <c r="L649" s="107">
        <v>1000</v>
      </c>
      <c r="M649" s="107"/>
      <c r="N649" s="96">
        <v>1000</v>
      </c>
      <c r="O649" s="97"/>
      <c r="P649" s="44" t="s">
        <v>369</v>
      </c>
    </row>
    <row r="650" spans="1:16" ht="30" customHeight="1" x14ac:dyDescent="0.25">
      <c r="A650" s="47"/>
      <c r="B650" s="88" t="s">
        <v>313</v>
      </c>
      <c r="C650" s="89"/>
      <c r="D650" s="178" t="s">
        <v>386</v>
      </c>
      <c r="E650" s="178"/>
      <c r="F650" s="90">
        <f>F653</f>
        <v>4526.6000000000004</v>
      </c>
      <c r="G650" s="91"/>
      <c r="H650" s="90">
        <f>H653</f>
        <v>10000</v>
      </c>
      <c r="I650" s="91"/>
      <c r="J650" s="90">
        <f>J653</f>
        <v>7900</v>
      </c>
      <c r="K650" s="91"/>
      <c r="L650" s="90">
        <f>L653</f>
        <v>7900</v>
      </c>
      <c r="M650" s="91"/>
      <c r="N650" s="90">
        <f>N653</f>
        <v>7900</v>
      </c>
      <c r="O650" s="91"/>
      <c r="P650" s="44"/>
    </row>
    <row r="651" spans="1:16" ht="20.25" customHeight="1" x14ac:dyDescent="0.25">
      <c r="A651" s="73"/>
      <c r="B651" s="98" t="s">
        <v>111</v>
      </c>
      <c r="C651" s="99"/>
      <c r="D651" s="100" t="s">
        <v>24</v>
      </c>
      <c r="E651" s="100"/>
      <c r="F651" s="101">
        <v>872.14</v>
      </c>
      <c r="G651" s="102"/>
      <c r="H651" s="101">
        <v>6300</v>
      </c>
      <c r="I651" s="102"/>
      <c r="J651" s="101">
        <v>5200</v>
      </c>
      <c r="K651" s="102"/>
      <c r="L651" s="101"/>
      <c r="M651" s="102"/>
      <c r="N651" s="101"/>
      <c r="O651" s="102"/>
      <c r="P651" s="71"/>
    </row>
    <row r="652" spans="1:16" x14ac:dyDescent="0.25">
      <c r="A652" s="73"/>
      <c r="B652" s="98" t="s">
        <v>112</v>
      </c>
      <c r="C652" s="99"/>
      <c r="D652" s="100" t="s">
        <v>26</v>
      </c>
      <c r="E652" s="100"/>
      <c r="F652" s="101">
        <v>3654.46</v>
      </c>
      <c r="G652" s="102"/>
      <c r="H652" s="101">
        <v>3700</v>
      </c>
      <c r="I652" s="102"/>
      <c r="J652" s="101">
        <v>2700</v>
      </c>
      <c r="K652" s="102"/>
      <c r="L652" s="101"/>
      <c r="M652" s="102"/>
      <c r="N652" s="101"/>
      <c r="O652" s="102"/>
      <c r="P652" s="71"/>
    </row>
    <row r="653" spans="1:16" ht="27" customHeight="1" x14ac:dyDescent="0.25">
      <c r="A653" s="46"/>
      <c r="B653" s="141">
        <v>4</v>
      </c>
      <c r="C653" s="142"/>
      <c r="D653" s="143" t="s">
        <v>45</v>
      </c>
      <c r="E653" s="143"/>
      <c r="F653" s="144">
        <f>SUM(F654:G654)</f>
        <v>4526.6000000000004</v>
      </c>
      <c r="G653" s="145"/>
      <c r="H653" s="144">
        <f>SUM(H654:I654)</f>
        <v>10000</v>
      </c>
      <c r="I653" s="145"/>
      <c r="J653" s="144">
        <f>SUM(J654:K654)</f>
        <v>7900</v>
      </c>
      <c r="K653" s="145"/>
      <c r="L653" s="144">
        <f>SUM(L654:M654)</f>
        <v>7900</v>
      </c>
      <c r="M653" s="145"/>
      <c r="N653" s="144">
        <f>SUM(N654:O654)</f>
        <v>7900</v>
      </c>
      <c r="O653" s="145"/>
      <c r="P653" s="44"/>
    </row>
    <row r="654" spans="1:16" ht="32.25" customHeight="1" x14ac:dyDescent="0.25">
      <c r="A654" s="45"/>
      <c r="B654" s="92">
        <v>42</v>
      </c>
      <c r="C654" s="93"/>
      <c r="D654" s="131" t="s">
        <v>51</v>
      </c>
      <c r="E654" s="131"/>
      <c r="F654" s="96">
        <v>4526.6000000000004</v>
      </c>
      <c r="G654" s="97"/>
      <c r="H654" s="107">
        <v>10000</v>
      </c>
      <c r="I654" s="107"/>
      <c r="J654" s="96">
        <v>7900</v>
      </c>
      <c r="K654" s="97"/>
      <c r="L654" s="107">
        <v>7900</v>
      </c>
      <c r="M654" s="107"/>
      <c r="N654" s="96">
        <v>7900</v>
      </c>
      <c r="O654" s="97"/>
      <c r="P654" s="44" t="s">
        <v>369</v>
      </c>
    </row>
    <row r="655" spans="1:16" ht="42.75" customHeight="1" x14ac:dyDescent="0.25">
      <c r="A655" s="47"/>
      <c r="B655" s="88" t="s">
        <v>315</v>
      </c>
      <c r="C655" s="89"/>
      <c r="D655" s="178" t="s">
        <v>316</v>
      </c>
      <c r="E655" s="178"/>
      <c r="F655" s="90">
        <f>F659</f>
        <v>80453.63</v>
      </c>
      <c r="G655" s="91"/>
      <c r="H655" s="90">
        <f>H659</f>
        <v>200000</v>
      </c>
      <c r="I655" s="91"/>
      <c r="J655" s="90">
        <f>J659</f>
        <v>0</v>
      </c>
      <c r="K655" s="91"/>
      <c r="L655" s="90">
        <f>L659</f>
        <v>0</v>
      </c>
      <c r="M655" s="91"/>
      <c r="N655" s="90">
        <f>N659</f>
        <v>0</v>
      </c>
      <c r="O655" s="91"/>
      <c r="P655" s="44"/>
    </row>
    <row r="656" spans="1:16" ht="29.25" customHeight="1" x14ac:dyDescent="0.25">
      <c r="A656" s="73"/>
      <c r="B656" s="98" t="s">
        <v>111</v>
      </c>
      <c r="C656" s="99"/>
      <c r="D656" s="100" t="s">
        <v>24</v>
      </c>
      <c r="E656" s="100"/>
      <c r="F656" s="101">
        <v>819.94</v>
      </c>
      <c r="G656" s="102"/>
      <c r="H656" s="101">
        <v>20000</v>
      </c>
      <c r="I656" s="102"/>
      <c r="J656" s="101">
        <v>0</v>
      </c>
      <c r="K656" s="102"/>
      <c r="L656" s="101"/>
      <c r="M656" s="102"/>
      <c r="N656" s="101"/>
      <c r="O656" s="102"/>
      <c r="P656" s="71"/>
    </row>
    <row r="657" spans="1:16" x14ac:dyDescent="0.25">
      <c r="A657" s="73"/>
      <c r="B657" s="98" t="s">
        <v>113</v>
      </c>
      <c r="C657" s="99"/>
      <c r="D657" s="100" t="s">
        <v>29</v>
      </c>
      <c r="E657" s="100"/>
      <c r="F657" s="101">
        <v>0</v>
      </c>
      <c r="G657" s="102"/>
      <c r="H657" s="101">
        <v>30000</v>
      </c>
      <c r="I657" s="102"/>
      <c r="J657" s="101">
        <v>0</v>
      </c>
      <c r="K657" s="102"/>
      <c r="L657" s="101"/>
      <c r="M657" s="102"/>
      <c r="N657" s="101"/>
      <c r="O657" s="102"/>
      <c r="P657" s="71"/>
    </row>
    <row r="658" spans="1:16" x14ac:dyDescent="0.25">
      <c r="A658" s="73"/>
      <c r="B658" s="98" t="s">
        <v>112</v>
      </c>
      <c r="C658" s="99"/>
      <c r="D658" s="100" t="s">
        <v>26</v>
      </c>
      <c r="E658" s="100"/>
      <c r="F658" s="101">
        <v>79633.69</v>
      </c>
      <c r="G658" s="102"/>
      <c r="H658" s="101">
        <v>150000</v>
      </c>
      <c r="I658" s="102"/>
      <c r="J658" s="101">
        <v>0</v>
      </c>
      <c r="K658" s="102"/>
      <c r="L658" s="101"/>
      <c r="M658" s="102"/>
      <c r="N658" s="101"/>
      <c r="O658" s="102"/>
      <c r="P658" s="71"/>
    </row>
    <row r="659" spans="1:16" ht="27.75" customHeight="1" x14ac:dyDescent="0.25">
      <c r="A659" s="45"/>
      <c r="B659" s="94">
        <v>4</v>
      </c>
      <c r="C659" s="95"/>
      <c r="D659" s="131" t="s">
        <v>45</v>
      </c>
      <c r="E659" s="131"/>
      <c r="F659" s="96">
        <f>SUM(F660:G661)</f>
        <v>80453.63</v>
      </c>
      <c r="G659" s="97"/>
      <c r="H659" s="96">
        <f>SUM(H660:I661)</f>
        <v>200000</v>
      </c>
      <c r="I659" s="97"/>
      <c r="J659" s="96">
        <f>SUM(J660:K661)</f>
        <v>0</v>
      </c>
      <c r="K659" s="97"/>
      <c r="L659" s="96">
        <f>SUM(L660:M661)</f>
        <v>0</v>
      </c>
      <c r="M659" s="97"/>
      <c r="N659" s="96">
        <f>SUM(N660:O661)</f>
        <v>0</v>
      </c>
      <c r="O659" s="97"/>
      <c r="P659" s="44"/>
    </row>
    <row r="660" spans="1:16" ht="30.75" customHeight="1" x14ac:dyDescent="0.25">
      <c r="A660" s="46"/>
      <c r="B660" s="198">
        <v>42</v>
      </c>
      <c r="C660" s="199"/>
      <c r="D660" s="131" t="s">
        <v>51</v>
      </c>
      <c r="E660" s="131"/>
      <c r="F660" s="123">
        <v>0</v>
      </c>
      <c r="G660" s="124"/>
      <c r="H660" s="123">
        <v>20000</v>
      </c>
      <c r="I660" s="124"/>
      <c r="J660" s="123">
        <v>0</v>
      </c>
      <c r="K660" s="124"/>
      <c r="L660" s="123">
        <v>0</v>
      </c>
      <c r="M660" s="124"/>
      <c r="N660" s="123">
        <v>0</v>
      </c>
      <c r="O660" s="124"/>
      <c r="P660" s="44" t="s">
        <v>369</v>
      </c>
    </row>
    <row r="661" spans="1:16" ht="30" customHeight="1" x14ac:dyDescent="0.25">
      <c r="A661" s="45"/>
      <c r="B661" s="92">
        <v>45</v>
      </c>
      <c r="C661" s="93"/>
      <c r="D661" s="131" t="s">
        <v>131</v>
      </c>
      <c r="E661" s="131"/>
      <c r="F661" s="96">
        <v>80453.63</v>
      </c>
      <c r="G661" s="97"/>
      <c r="H661" s="107">
        <v>180000</v>
      </c>
      <c r="I661" s="107"/>
      <c r="J661" s="96">
        <v>0</v>
      </c>
      <c r="K661" s="97"/>
      <c r="L661" s="107">
        <v>0</v>
      </c>
      <c r="M661" s="107"/>
      <c r="N661" s="96">
        <v>0</v>
      </c>
      <c r="O661" s="97"/>
      <c r="P661" s="44" t="s">
        <v>369</v>
      </c>
    </row>
    <row r="662" spans="1:16" x14ac:dyDescent="0.25">
      <c r="A662" s="50"/>
      <c r="B662" s="149" t="s">
        <v>317</v>
      </c>
      <c r="C662" s="150"/>
      <c r="D662" s="151" t="s">
        <v>318</v>
      </c>
      <c r="E662" s="151"/>
      <c r="F662" s="152">
        <f>F663</f>
        <v>663.62</v>
      </c>
      <c r="G662" s="153"/>
      <c r="H662" s="152">
        <f>H663</f>
        <v>700</v>
      </c>
      <c r="I662" s="153"/>
      <c r="J662" s="152">
        <f>J663</f>
        <v>700</v>
      </c>
      <c r="K662" s="153"/>
      <c r="L662" s="152">
        <f>L663</f>
        <v>700</v>
      </c>
      <c r="M662" s="153"/>
      <c r="N662" s="152">
        <f>N663</f>
        <v>700</v>
      </c>
      <c r="O662" s="153"/>
      <c r="P662" s="40"/>
    </row>
    <row r="663" spans="1:16" ht="17.25" customHeight="1" x14ac:dyDescent="0.25">
      <c r="A663" s="49"/>
      <c r="B663" s="154" t="s">
        <v>319</v>
      </c>
      <c r="C663" s="155"/>
      <c r="D663" s="166" t="s">
        <v>320</v>
      </c>
      <c r="E663" s="166"/>
      <c r="F663" s="159">
        <f>F664</f>
        <v>663.62</v>
      </c>
      <c r="G663" s="160"/>
      <c r="H663" s="159">
        <f>H664</f>
        <v>700</v>
      </c>
      <c r="I663" s="160"/>
      <c r="J663" s="159">
        <f>J664</f>
        <v>700</v>
      </c>
      <c r="K663" s="160"/>
      <c r="L663" s="159">
        <f>L664</f>
        <v>700</v>
      </c>
      <c r="M663" s="160"/>
      <c r="N663" s="159">
        <f>N664</f>
        <v>700</v>
      </c>
      <c r="O663" s="160"/>
      <c r="P663" s="42"/>
    </row>
    <row r="664" spans="1:16" ht="29.25" customHeight="1" x14ac:dyDescent="0.25">
      <c r="A664" s="47"/>
      <c r="B664" s="88" t="s">
        <v>321</v>
      </c>
      <c r="C664" s="89"/>
      <c r="D664" s="178" t="s">
        <v>322</v>
      </c>
      <c r="E664" s="178"/>
      <c r="F664" s="90">
        <f>F666</f>
        <v>663.62</v>
      </c>
      <c r="G664" s="91"/>
      <c r="H664" s="90">
        <f>H666</f>
        <v>700</v>
      </c>
      <c r="I664" s="91"/>
      <c r="J664" s="90">
        <f>J666</f>
        <v>700</v>
      </c>
      <c r="K664" s="91"/>
      <c r="L664" s="90">
        <f>L666</f>
        <v>700</v>
      </c>
      <c r="M664" s="91"/>
      <c r="N664" s="90">
        <f>N666</f>
        <v>700</v>
      </c>
      <c r="O664" s="91"/>
      <c r="P664" s="44"/>
    </row>
    <row r="665" spans="1:16" x14ac:dyDescent="0.25">
      <c r="A665" s="73"/>
      <c r="B665" s="98" t="s">
        <v>111</v>
      </c>
      <c r="C665" s="99"/>
      <c r="D665" s="100" t="s">
        <v>24</v>
      </c>
      <c r="E665" s="100"/>
      <c r="F665" s="101">
        <v>663.62</v>
      </c>
      <c r="G665" s="102"/>
      <c r="H665" s="101">
        <v>700</v>
      </c>
      <c r="I665" s="102"/>
      <c r="J665" s="101">
        <v>700</v>
      </c>
      <c r="K665" s="102"/>
      <c r="L665" s="101"/>
      <c r="M665" s="102"/>
      <c r="N665" s="101"/>
      <c r="O665" s="102"/>
      <c r="P665" s="71"/>
    </row>
    <row r="666" spans="1:16" x14ac:dyDescent="0.25">
      <c r="A666" s="46"/>
      <c r="B666" s="141">
        <v>3</v>
      </c>
      <c r="C666" s="142"/>
      <c r="D666" s="143" t="s">
        <v>38</v>
      </c>
      <c r="E666" s="143"/>
      <c r="F666" s="144">
        <f>SUM(F667:G667)</f>
        <v>663.62</v>
      </c>
      <c r="G666" s="145"/>
      <c r="H666" s="144">
        <f>SUM(H667:I667)</f>
        <v>700</v>
      </c>
      <c r="I666" s="145"/>
      <c r="J666" s="144">
        <f>SUM(J667:K667)</f>
        <v>700</v>
      </c>
      <c r="K666" s="145"/>
      <c r="L666" s="144">
        <f>SUM(L667:M667)</f>
        <v>700</v>
      </c>
      <c r="M666" s="145"/>
      <c r="N666" s="144">
        <f>SUM(N667:O667)</f>
        <v>700</v>
      </c>
      <c r="O666" s="145"/>
      <c r="P666" s="44"/>
    </row>
    <row r="667" spans="1:16" x14ac:dyDescent="0.25">
      <c r="A667" s="45"/>
      <c r="B667" s="92">
        <v>32</v>
      </c>
      <c r="C667" s="93"/>
      <c r="D667" s="131" t="s">
        <v>40</v>
      </c>
      <c r="E667" s="131"/>
      <c r="F667" s="96">
        <v>663.62</v>
      </c>
      <c r="G667" s="97"/>
      <c r="H667" s="107">
        <v>700</v>
      </c>
      <c r="I667" s="107"/>
      <c r="J667" s="96">
        <v>700</v>
      </c>
      <c r="K667" s="97"/>
      <c r="L667" s="107">
        <v>700</v>
      </c>
      <c r="M667" s="107"/>
      <c r="N667" s="96">
        <v>700</v>
      </c>
      <c r="O667" s="97"/>
      <c r="P667" s="44" t="s">
        <v>369</v>
      </c>
    </row>
    <row r="668" spans="1:16" x14ac:dyDescent="0.25">
      <c r="A668" s="48"/>
      <c r="B668" s="161" t="s">
        <v>323</v>
      </c>
      <c r="C668" s="162"/>
      <c r="D668" s="163" t="s">
        <v>324</v>
      </c>
      <c r="E668" s="163"/>
      <c r="F668" s="164">
        <f>F669</f>
        <v>28043.29</v>
      </c>
      <c r="G668" s="165"/>
      <c r="H668" s="164">
        <f>H669</f>
        <v>51000</v>
      </c>
      <c r="I668" s="165"/>
      <c r="J668" s="164">
        <f>J669</f>
        <v>51000</v>
      </c>
      <c r="K668" s="165"/>
      <c r="L668" s="164">
        <f>L669</f>
        <v>51000</v>
      </c>
      <c r="M668" s="165"/>
      <c r="N668" s="164">
        <f>N669</f>
        <v>51000</v>
      </c>
      <c r="O668" s="165"/>
      <c r="P668" s="38"/>
    </row>
    <row r="669" spans="1:16" x14ac:dyDescent="0.25">
      <c r="A669" s="50"/>
      <c r="B669" s="149" t="s">
        <v>325</v>
      </c>
      <c r="C669" s="150"/>
      <c r="D669" s="151" t="s">
        <v>326</v>
      </c>
      <c r="E669" s="151"/>
      <c r="F669" s="152">
        <f>F670</f>
        <v>28043.29</v>
      </c>
      <c r="G669" s="153"/>
      <c r="H669" s="152">
        <f>H670</f>
        <v>51000</v>
      </c>
      <c r="I669" s="153"/>
      <c r="J669" s="152">
        <f>J670</f>
        <v>51000</v>
      </c>
      <c r="K669" s="153"/>
      <c r="L669" s="152">
        <f>L670</f>
        <v>51000</v>
      </c>
      <c r="M669" s="153"/>
      <c r="N669" s="152">
        <f>N670</f>
        <v>51000</v>
      </c>
      <c r="O669" s="153"/>
      <c r="P669" s="40"/>
    </row>
    <row r="670" spans="1:16" x14ac:dyDescent="0.25">
      <c r="A670" s="49"/>
      <c r="B670" s="154" t="s">
        <v>260</v>
      </c>
      <c r="C670" s="155"/>
      <c r="D670" s="166" t="s">
        <v>327</v>
      </c>
      <c r="E670" s="166"/>
      <c r="F670" s="159">
        <f>F671</f>
        <v>28043.29</v>
      </c>
      <c r="G670" s="160"/>
      <c r="H670" s="159">
        <f>H671</f>
        <v>51000</v>
      </c>
      <c r="I670" s="160"/>
      <c r="J670" s="159">
        <f>J671</f>
        <v>51000</v>
      </c>
      <c r="K670" s="160"/>
      <c r="L670" s="159">
        <f>L671</f>
        <v>51000</v>
      </c>
      <c r="M670" s="160"/>
      <c r="N670" s="159">
        <f>N671</f>
        <v>51000</v>
      </c>
      <c r="O670" s="160"/>
      <c r="P670" s="42"/>
    </row>
    <row r="671" spans="1:16" ht="31.5" customHeight="1" x14ac:dyDescent="0.25">
      <c r="A671" s="47"/>
      <c r="B671" s="88" t="s">
        <v>262</v>
      </c>
      <c r="C671" s="89"/>
      <c r="D671" s="178" t="s">
        <v>328</v>
      </c>
      <c r="E671" s="178"/>
      <c r="F671" s="90">
        <f>F675</f>
        <v>28043.29</v>
      </c>
      <c r="G671" s="91"/>
      <c r="H671" s="90">
        <f>H675</f>
        <v>51000</v>
      </c>
      <c r="I671" s="91"/>
      <c r="J671" s="90">
        <f>J675</f>
        <v>51000</v>
      </c>
      <c r="K671" s="91"/>
      <c r="L671" s="90">
        <f>L675</f>
        <v>51000</v>
      </c>
      <c r="M671" s="91"/>
      <c r="N671" s="90">
        <f>N675</f>
        <v>51000</v>
      </c>
      <c r="O671" s="91"/>
      <c r="P671" s="44"/>
    </row>
    <row r="672" spans="1:16" x14ac:dyDescent="0.25">
      <c r="A672" s="73"/>
      <c r="B672" s="98" t="s">
        <v>111</v>
      </c>
      <c r="C672" s="99"/>
      <c r="D672" s="100" t="s">
        <v>24</v>
      </c>
      <c r="E672" s="100"/>
      <c r="F672" s="101">
        <v>1101.3399999999999</v>
      </c>
      <c r="G672" s="102"/>
      <c r="H672" s="101">
        <v>20600</v>
      </c>
      <c r="I672" s="102"/>
      <c r="J672" s="101">
        <v>19000</v>
      </c>
      <c r="K672" s="102"/>
      <c r="L672" s="101"/>
      <c r="M672" s="102"/>
      <c r="N672" s="101"/>
      <c r="O672" s="102"/>
      <c r="P672" s="71"/>
    </row>
    <row r="673" spans="1:18" x14ac:dyDescent="0.25">
      <c r="A673" s="73"/>
      <c r="B673" s="98" t="s">
        <v>113</v>
      </c>
      <c r="C673" s="99"/>
      <c r="D673" s="100" t="s">
        <v>29</v>
      </c>
      <c r="E673" s="100"/>
      <c r="F673" s="101">
        <v>26641.95</v>
      </c>
      <c r="G673" s="102"/>
      <c r="H673" s="101">
        <v>20400</v>
      </c>
      <c r="I673" s="102"/>
      <c r="J673" s="101">
        <v>27000</v>
      </c>
      <c r="K673" s="102"/>
      <c r="L673" s="101"/>
      <c r="M673" s="102"/>
      <c r="N673" s="101"/>
      <c r="O673" s="102"/>
      <c r="P673" s="71"/>
    </row>
    <row r="674" spans="1:18" x14ac:dyDescent="0.25">
      <c r="A674" s="73"/>
      <c r="B674" s="98" t="s">
        <v>153</v>
      </c>
      <c r="C674" s="99"/>
      <c r="D674" s="100" t="s">
        <v>33</v>
      </c>
      <c r="E674" s="100"/>
      <c r="F674" s="101">
        <v>300</v>
      </c>
      <c r="G674" s="102"/>
      <c r="H674" s="101">
        <v>10000</v>
      </c>
      <c r="I674" s="102"/>
      <c r="J674" s="101">
        <v>5000</v>
      </c>
      <c r="K674" s="102"/>
      <c r="L674" s="101"/>
      <c r="M674" s="102"/>
      <c r="N674" s="101"/>
      <c r="O674" s="102"/>
      <c r="P674" s="71"/>
      <c r="R674" s="2"/>
    </row>
    <row r="675" spans="1:18" x14ac:dyDescent="0.25">
      <c r="A675" s="46"/>
      <c r="B675" s="141">
        <v>3</v>
      </c>
      <c r="C675" s="142"/>
      <c r="D675" s="143" t="s">
        <v>38</v>
      </c>
      <c r="E675" s="143"/>
      <c r="F675" s="144">
        <f>SUM(F676:G677)</f>
        <v>28043.29</v>
      </c>
      <c r="G675" s="145"/>
      <c r="H675" s="144">
        <f>SUM(H676:I677)</f>
        <v>51000</v>
      </c>
      <c r="I675" s="145"/>
      <c r="J675" s="144">
        <f>SUM(J676:K677)</f>
        <v>51000</v>
      </c>
      <c r="K675" s="145"/>
      <c r="L675" s="144">
        <f>SUM(L676:M677)</f>
        <v>51000</v>
      </c>
      <c r="M675" s="145"/>
      <c r="N675" s="144">
        <f>SUM(N676:O677)</f>
        <v>51000</v>
      </c>
      <c r="O675" s="145"/>
      <c r="P675" s="44"/>
    </row>
    <row r="676" spans="1:18" x14ac:dyDescent="0.25">
      <c r="A676" s="45"/>
      <c r="B676" s="92">
        <v>32</v>
      </c>
      <c r="C676" s="93"/>
      <c r="D676" s="131" t="s">
        <v>40</v>
      </c>
      <c r="E676" s="131"/>
      <c r="F676" s="96">
        <v>26641.95</v>
      </c>
      <c r="G676" s="97"/>
      <c r="H676" s="107">
        <v>27000</v>
      </c>
      <c r="I676" s="107"/>
      <c r="J676" s="96">
        <v>27000</v>
      </c>
      <c r="K676" s="97"/>
      <c r="L676" s="107">
        <v>27000</v>
      </c>
      <c r="M676" s="107"/>
      <c r="N676" s="96">
        <v>27000</v>
      </c>
      <c r="O676" s="97"/>
      <c r="P676" s="44" t="s">
        <v>374</v>
      </c>
    </row>
    <row r="677" spans="1:18" x14ac:dyDescent="0.25">
      <c r="A677" s="45"/>
      <c r="B677" s="92">
        <v>38</v>
      </c>
      <c r="C677" s="93"/>
      <c r="D677" s="131" t="s">
        <v>44</v>
      </c>
      <c r="E677" s="131"/>
      <c r="F677" s="96">
        <v>1401.34</v>
      </c>
      <c r="G677" s="97"/>
      <c r="H677" s="107">
        <v>24000</v>
      </c>
      <c r="I677" s="107"/>
      <c r="J677" s="96">
        <v>24000</v>
      </c>
      <c r="K677" s="97"/>
      <c r="L677" s="107">
        <v>24000</v>
      </c>
      <c r="M677" s="107"/>
      <c r="N677" s="96">
        <v>24000</v>
      </c>
      <c r="O677" s="97"/>
      <c r="P677" s="44" t="s">
        <v>353</v>
      </c>
    </row>
    <row r="678" spans="1:18" ht="15.75" thickBot="1" x14ac:dyDescent="0.3">
      <c r="A678" s="326" t="s">
        <v>329</v>
      </c>
      <c r="B678" s="327"/>
      <c r="C678" s="327"/>
      <c r="D678" s="327"/>
      <c r="E678" s="328"/>
      <c r="F678" s="329">
        <f>F205+F221+F589+F636+F668</f>
        <v>1972124.13</v>
      </c>
      <c r="G678" s="330"/>
      <c r="H678" s="329">
        <f>H205+H221+H589+H636+H668</f>
        <v>7223400</v>
      </c>
      <c r="I678" s="330"/>
      <c r="J678" s="329">
        <f>J205+J221+J589+J636+J668</f>
        <v>8441600</v>
      </c>
      <c r="K678" s="330"/>
      <c r="L678" s="329">
        <f>L205+L221+L589+L636+L668</f>
        <v>4396950</v>
      </c>
      <c r="M678" s="330"/>
      <c r="N678" s="329">
        <f>N205+N221+N589+N636+N668</f>
        <v>4193900</v>
      </c>
      <c r="O678" s="330"/>
      <c r="P678" s="53"/>
    </row>
    <row r="683" spans="1:18" x14ac:dyDescent="0.25">
      <c r="A683" s="146" t="s">
        <v>343</v>
      </c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  <c r="O683" s="146"/>
    </row>
    <row r="684" spans="1:18" ht="28.5" customHeight="1" x14ac:dyDescent="0.25">
      <c r="A684" s="156" t="s">
        <v>401</v>
      </c>
      <c r="B684" s="156"/>
      <c r="C684" s="156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</row>
    <row r="686" spans="1:18" x14ac:dyDescent="0.25">
      <c r="A686" s="157" t="s">
        <v>402</v>
      </c>
      <c r="B686" s="157"/>
      <c r="C686" s="157"/>
      <c r="D686" s="157"/>
      <c r="E686" s="157"/>
    </row>
    <row r="687" spans="1:18" x14ac:dyDescent="0.25">
      <c r="A687" s="157" t="s">
        <v>403</v>
      </c>
      <c r="B687" s="157"/>
      <c r="C687" s="157"/>
      <c r="D687" s="157"/>
      <c r="E687" s="157"/>
    </row>
    <row r="688" spans="1:18" x14ac:dyDescent="0.25">
      <c r="A688" s="157" t="s">
        <v>404</v>
      </c>
      <c r="B688" s="157"/>
      <c r="C688" s="157"/>
      <c r="D688" s="157"/>
      <c r="E688" s="157"/>
      <c r="J688" s="29"/>
      <c r="K688" s="2"/>
    </row>
    <row r="689" spans="10:14" x14ac:dyDescent="0.25">
      <c r="J689" s="29"/>
      <c r="K689" s="2"/>
    </row>
    <row r="690" spans="10:14" x14ac:dyDescent="0.25">
      <c r="J690" s="158" t="s">
        <v>344</v>
      </c>
      <c r="K690" s="158"/>
      <c r="L690" s="158"/>
      <c r="M690" s="158"/>
      <c r="N690" s="158"/>
    </row>
    <row r="691" spans="10:14" x14ac:dyDescent="0.25">
      <c r="J691" s="158" t="s">
        <v>345</v>
      </c>
      <c r="K691" s="158"/>
      <c r="L691" s="158"/>
      <c r="M691" s="158"/>
      <c r="N691" s="158"/>
    </row>
    <row r="692" spans="10:14" x14ac:dyDescent="0.25">
      <c r="J692" s="158" t="s">
        <v>346</v>
      </c>
      <c r="K692" s="158"/>
      <c r="L692" s="158"/>
      <c r="M692" s="158"/>
      <c r="N692" s="158"/>
    </row>
  </sheetData>
  <mergeCells count="4211">
    <mergeCell ref="J96:K96"/>
    <mergeCell ref="B252:C252"/>
    <mergeCell ref="D252:E252"/>
    <mergeCell ref="J252:K252"/>
    <mergeCell ref="D83:E83"/>
    <mergeCell ref="J83:K83"/>
    <mergeCell ref="B425:C425"/>
    <mergeCell ref="D425:E425"/>
    <mergeCell ref="F425:G425"/>
    <mergeCell ref="H425:I425"/>
    <mergeCell ref="J425:K425"/>
    <mergeCell ref="L425:M425"/>
    <mergeCell ref="N425:O425"/>
    <mergeCell ref="B226:C226"/>
    <mergeCell ref="D226:E226"/>
    <mergeCell ref="J226:K226"/>
    <mergeCell ref="L226:M226"/>
    <mergeCell ref="N226:O226"/>
    <mergeCell ref="J421:K421"/>
    <mergeCell ref="L421:M421"/>
    <mergeCell ref="B421:C421"/>
    <mergeCell ref="D421:E421"/>
    <mergeCell ref="J422:K422"/>
    <mergeCell ref="L422:M422"/>
    <mergeCell ref="N422:O422"/>
    <mergeCell ref="B423:C423"/>
    <mergeCell ref="D423:E423"/>
    <mergeCell ref="F423:G423"/>
    <mergeCell ref="H423:I423"/>
    <mergeCell ref="J423:K423"/>
    <mergeCell ref="L423:M423"/>
    <mergeCell ref="N423:O423"/>
    <mergeCell ref="B424:C424"/>
    <mergeCell ref="D424:E424"/>
    <mergeCell ref="F424:G424"/>
    <mergeCell ref="H424:I424"/>
    <mergeCell ref="J424:K424"/>
    <mergeCell ref="L424:M424"/>
    <mergeCell ref="N424:O424"/>
    <mergeCell ref="B389:C389"/>
    <mergeCell ref="D389:E389"/>
    <mergeCell ref="F389:G389"/>
    <mergeCell ref="H389:I389"/>
    <mergeCell ref="J389:K389"/>
    <mergeCell ref="L389:M389"/>
    <mergeCell ref="N389:O389"/>
    <mergeCell ref="B419:C419"/>
    <mergeCell ref="D419:E419"/>
    <mergeCell ref="F419:G419"/>
    <mergeCell ref="H419:I419"/>
    <mergeCell ref="J419:K419"/>
    <mergeCell ref="L419:M419"/>
    <mergeCell ref="N419:O419"/>
    <mergeCell ref="B420:C420"/>
    <mergeCell ref="D420:E420"/>
    <mergeCell ref="F420:G420"/>
    <mergeCell ref="H420:I420"/>
    <mergeCell ref="J420:K420"/>
    <mergeCell ref="L420:M420"/>
    <mergeCell ref="N420:O420"/>
    <mergeCell ref="L395:M395"/>
    <mergeCell ref="N395:O395"/>
    <mergeCell ref="B396:C396"/>
    <mergeCell ref="D396:E396"/>
    <mergeCell ref="F396:G396"/>
    <mergeCell ref="H396:I396"/>
    <mergeCell ref="J396:K396"/>
    <mergeCell ref="L396:M396"/>
    <mergeCell ref="N399:O399"/>
    <mergeCell ref="H397:I397"/>
    <mergeCell ref="J397:K397"/>
    <mergeCell ref="L397:M397"/>
    <mergeCell ref="N397:O397"/>
    <mergeCell ref="B390:C390"/>
    <mergeCell ref="D390:E390"/>
    <mergeCell ref="F390:G390"/>
    <mergeCell ref="H390:I390"/>
    <mergeCell ref="J390:K390"/>
    <mergeCell ref="L390:M390"/>
    <mergeCell ref="N390:O390"/>
    <mergeCell ref="B388:C388"/>
    <mergeCell ref="D388:E388"/>
    <mergeCell ref="B398:C398"/>
    <mergeCell ref="D398:E398"/>
    <mergeCell ref="F398:G398"/>
    <mergeCell ref="H398:I398"/>
    <mergeCell ref="J398:K398"/>
    <mergeCell ref="L398:M398"/>
    <mergeCell ref="F560:G560"/>
    <mergeCell ref="H560:I560"/>
    <mergeCell ref="J560:K560"/>
    <mergeCell ref="L560:M560"/>
    <mergeCell ref="N560:O560"/>
    <mergeCell ref="B559:C559"/>
    <mergeCell ref="D559:E559"/>
    <mergeCell ref="F559:G559"/>
    <mergeCell ref="H559:I559"/>
    <mergeCell ref="J559:K559"/>
    <mergeCell ref="L559:M559"/>
    <mergeCell ref="N559:O559"/>
    <mergeCell ref="B392:C392"/>
    <mergeCell ref="D392:E392"/>
    <mergeCell ref="F392:G392"/>
    <mergeCell ref="H392:I392"/>
    <mergeCell ref="J392:K392"/>
    <mergeCell ref="L392:M392"/>
    <mergeCell ref="N392:O392"/>
    <mergeCell ref="B395:C395"/>
    <mergeCell ref="D395:E395"/>
    <mergeCell ref="F395:G395"/>
    <mergeCell ref="B439:C439"/>
    <mergeCell ref="D439:E439"/>
    <mergeCell ref="F439:G439"/>
    <mergeCell ref="H439:I439"/>
    <mergeCell ref="J439:K439"/>
    <mergeCell ref="L439:M439"/>
    <mergeCell ref="N439:O439"/>
    <mergeCell ref="B434:C434"/>
    <mergeCell ref="N396:O396"/>
    <mergeCell ref="B393:C393"/>
    <mergeCell ref="J124:K124"/>
    <mergeCell ref="B575:C575"/>
    <mergeCell ref="D575:E575"/>
    <mergeCell ref="F575:G575"/>
    <mergeCell ref="H575:I575"/>
    <mergeCell ref="J575:K575"/>
    <mergeCell ref="L575:M575"/>
    <mergeCell ref="N575:O575"/>
    <mergeCell ref="B576:C576"/>
    <mergeCell ref="D576:E576"/>
    <mergeCell ref="F576:G576"/>
    <mergeCell ref="H576:I576"/>
    <mergeCell ref="J576:K576"/>
    <mergeCell ref="L576:M576"/>
    <mergeCell ref="N576:O576"/>
    <mergeCell ref="B369:C369"/>
    <mergeCell ref="D369:E369"/>
    <mergeCell ref="F369:G369"/>
    <mergeCell ref="H369:I369"/>
    <mergeCell ref="J369:K369"/>
    <mergeCell ref="L369:M369"/>
    <mergeCell ref="N369:O369"/>
    <mergeCell ref="B440:C440"/>
    <mergeCell ref="D440:E440"/>
    <mergeCell ref="F440:G440"/>
    <mergeCell ref="H440:I440"/>
    <mergeCell ref="J440:K440"/>
    <mergeCell ref="L440:M440"/>
    <mergeCell ref="N440:O440"/>
    <mergeCell ref="D480:E480"/>
    <mergeCell ref="F480:G480"/>
    <mergeCell ref="H480:I480"/>
    <mergeCell ref="J480:K480"/>
    <mergeCell ref="L480:M480"/>
    <mergeCell ref="N480:O480"/>
    <mergeCell ref="B573:C573"/>
    <mergeCell ref="D573:E573"/>
    <mergeCell ref="F573:G573"/>
    <mergeCell ref="H573:I573"/>
    <mergeCell ref="N485:O485"/>
    <mergeCell ref="B486:C486"/>
    <mergeCell ref="D486:E486"/>
    <mergeCell ref="F486:G486"/>
    <mergeCell ref="H486:I486"/>
    <mergeCell ref="J486:K486"/>
    <mergeCell ref="L486:M486"/>
    <mergeCell ref="N486:O486"/>
    <mergeCell ref="B534:C534"/>
    <mergeCell ref="F534:G534"/>
    <mergeCell ref="H534:I534"/>
    <mergeCell ref="J534:K534"/>
    <mergeCell ref="B480:C480"/>
    <mergeCell ref="B505:C505"/>
    <mergeCell ref="D505:E505"/>
    <mergeCell ref="F505:G505"/>
    <mergeCell ref="H505:I505"/>
    <mergeCell ref="J505:K505"/>
    <mergeCell ref="L505:M505"/>
    <mergeCell ref="N505:O505"/>
    <mergeCell ref="B488:C488"/>
    <mergeCell ref="D488:E488"/>
    <mergeCell ref="F488:G488"/>
    <mergeCell ref="B560:C560"/>
    <mergeCell ref="D560:E560"/>
    <mergeCell ref="L84:M84"/>
    <mergeCell ref="N84:O84"/>
    <mergeCell ref="D85:E85"/>
    <mergeCell ref="F85:G85"/>
    <mergeCell ref="H85:I85"/>
    <mergeCell ref="J85:K85"/>
    <mergeCell ref="L85:M85"/>
    <mergeCell ref="N85:O85"/>
    <mergeCell ref="J84:K84"/>
    <mergeCell ref="D93:E93"/>
    <mergeCell ref="F93:G93"/>
    <mergeCell ref="B479:C479"/>
    <mergeCell ref="D479:E479"/>
    <mergeCell ref="F479:G479"/>
    <mergeCell ref="H479:I479"/>
    <mergeCell ref="J479:K479"/>
    <mergeCell ref="L479:M479"/>
    <mergeCell ref="N479:O479"/>
    <mergeCell ref="B476:C476"/>
    <mergeCell ref="D476:E476"/>
    <mergeCell ref="F476:G476"/>
    <mergeCell ref="H476:I476"/>
    <mergeCell ref="J476:K476"/>
    <mergeCell ref="L476:M476"/>
    <mergeCell ref="N476:O476"/>
    <mergeCell ref="B477:C477"/>
    <mergeCell ref="D477:E477"/>
    <mergeCell ref="F477:G477"/>
    <mergeCell ref="N477:O477"/>
    <mergeCell ref="D102:E102"/>
    <mergeCell ref="F102:G102"/>
    <mergeCell ref="H102:I102"/>
    <mergeCell ref="D94:E94"/>
    <mergeCell ref="F94:G94"/>
    <mergeCell ref="H94:I94"/>
    <mergeCell ref="J94:K94"/>
    <mergeCell ref="L94:M94"/>
    <mergeCell ref="N94:O94"/>
    <mergeCell ref="D109:E109"/>
    <mergeCell ref="F109:G109"/>
    <mergeCell ref="H109:I109"/>
    <mergeCell ref="J109:K109"/>
    <mergeCell ref="N109:O109"/>
    <mergeCell ref="H101:I101"/>
    <mergeCell ref="J101:K101"/>
    <mergeCell ref="L101:M101"/>
    <mergeCell ref="N101:O101"/>
    <mergeCell ref="D97:E97"/>
    <mergeCell ref="F97:G97"/>
    <mergeCell ref="H97:I97"/>
    <mergeCell ref="J97:K97"/>
    <mergeCell ref="L97:M97"/>
    <mergeCell ref="N97:O97"/>
    <mergeCell ref="D99:E99"/>
    <mergeCell ref="N99:O99"/>
    <mergeCell ref="D98:E98"/>
    <mergeCell ref="F98:G98"/>
    <mergeCell ref="H98:I98"/>
    <mergeCell ref="J98:K98"/>
    <mergeCell ref="L98:M98"/>
    <mergeCell ref="N98:O98"/>
    <mergeCell ref="L104:M104"/>
    <mergeCell ref="J102:K102"/>
    <mergeCell ref="L102:M102"/>
    <mergeCell ref="D124:E124"/>
    <mergeCell ref="F124:G124"/>
    <mergeCell ref="H124:I124"/>
    <mergeCell ref="F99:G99"/>
    <mergeCell ref="H99:I99"/>
    <mergeCell ref="J99:K99"/>
    <mergeCell ref="L99:M99"/>
    <mergeCell ref="D194:E194"/>
    <mergeCell ref="F194:G194"/>
    <mergeCell ref="H194:I194"/>
    <mergeCell ref="J194:K194"/>
    <mergeCell ref="L194:M194"/>
    <mergeCell ref="N194:O194"/>
    <mergeCell ref="J135:K135"/>
    <mergeCell ref="B289:C289"/>
    <mergeCell ref="D289:E289"/>
    <mergeCell ref="F289:G289"/>
    <mergeCell ref="H289:I289"/>
    <mergeCell ref="J289:K289"/>
    <mergeCell ref="L289:M289"/>
    <mergeCell ref="N289:O289"/>
    <mergeCell ref="B288:C288"/>
    <mergeCell ref="D288:E288"/>
    <mergeCell ref="F288:G288"/>
    <mergeCell ref="H288:I288"/>
    <mergeCell ref="J288:K288"/>
    <mergeCell ref="L288:M288"/>
    <mergeCell ref="N288:O288"/>
    <mergeCell ref="B284:C284"/>
    <mergeCell ref="D284:E284"/>
    <mergeCell ref="F284:G284"/>
    <mergeCell ref="H284:I284"/>
    <mergeCell ref="H437:I437"/>
    <mergeCell ref="L478:M478"/>
    <mergeCell ref="N478:O478"/>
    <mergeCell ref="L434:M434"/>
    <mergeCell ref="N434:O434"/>
    <mergeCell ref="J437:K437"/>
    <mergeCell ref="L437:M437"/>
    <mergeCell ref="N437:O437"/>
    <mergeCell ref="J449:K449"/>
    <mergeCell ref="L449:M449"/>
    <mergeCell ref="N449:O449"/>
    <mergeCell ref="L448:M448"/>
    <mergeCell ref="N448:O448"/>
    <mergeCell ref="H473:I473"/>
    <mergeCell ref="J473:K473"/>
    <mergeCell ref="L473:M473"/>
    <mergeCell ref="N473:O473"/>
    <mergeCell ref="L443:M443"/>
    <mergeCell ref="N443:O443"/>
    <mergeCell ref="D339:E339"/>
    <mergeCell ref="F339:G339"/>
    <mergeCell ref="H339:I339"/>
    <mergeCell ref="J339:K339"/>
    <mergeCell ref="L339:M339"/>
    <mergeCell ref="N339:O339"/>
    <mergeCell ref="B358:C358"/>
    <mergeCell ref="D358:E358"/>
    <mergeCell ref="F358:G358"/>
    <mergeCell ref="H358:I358"/>
    <mergeCell ref="J358:K358"/>
    <mergeCell ref="L358:M358"/>
    <mergeCell ref="N358:O358"/>
    <mergeCell ref="B406:C406"/>
    <mergeCell ref="D406:E406"/>
    <mergeCell ref="F406:G406"/>
    <mergeCell ref="H406:I406"/>
    <mergeCell ref="J406:K406"/>
    <mergeCell ref="L406:M406"/>
    <mergeCell ref="N406:O406"/>
    <mergeCell ref="B405:C405"/>
    <mergeCell ref="N401:O401"/>
    <mergeCell ref="B399:C399"/>
    <mergeCell ref="D399:E399"/>
    <mergeCell ref="F399:G399"/>
    <mergeCell ref="H399:I399"/>
    <mergeCell ref="J399:K399"/>
    <mergeCell ref="J401:K401"/>
    <mergeCell ref="B339:C339"/>
    <mergeCell ref="L401:M401"/>
    <mergeCell ref="L399:M399"/>
    <mergeCell ref="D393:E393"/>
    <mergeCell ref="J256:K256"/>
    <mergeCell ref="L256:M256"/>
    <mergeCell ref="N256:O256"/>
    <mergeCell ref="B367:C367"/>
    <mergeCell ref="D367:E367"/>
    <mergeCell ref="F367:G367"/>
    <mergeCell ref="H367:I367"/>
    <mergeCell ref="J367:K367"/>
    <mergeCell ref="L367:M367"/>
    <mergeCell ref="N367:O367"/>
    <mergeCell ref="J326:K326"/>
    <mergeCell ref="L326:M326"/>
    <mergeCell ref="N326:O326"/>
    <mergeCell ref="D405:E405"/>
    <mergeCell ref="F405:G405"/>
    <mergeCell ref="H405:I405"/>
    <mergeCell ref="J405:K405"/>
    <mergeCell ref="L405:M405"/>
    <mergeCell ref="N405:O405"/>
    <mergeCell ref="B400:C400"/>
    <mergeCell ref="D400:E400"/>
    <mergeCell ref="F400:G400"/>
    <mergeCell ref="H400:I400"/>
    <mergeCell ref="J400:K400"/>
    <mergeCell ref="L400:M400"/>
    <mergeCell ref="N400:O400"/>
    <mergeCell ref="B401:C401"/>
    <mergeCell ref="D401:E401"/>
    <mergeCell ref="F401:G401"/>
    <mergeCell ref="H401:I401"/>
    <mergeCell ref="B366:C366"/>
    <mergeCell ref="D366:E366"/>
    <mergeCell ref="J608:K608"/>
    <mergeCell ref="L608:M608"/>
    <mergeCell ref="N608:O608"/>
    <mergeCell ref="B613:C613"/>
    <mergeCell ref="D613:E613"/>
    <mergeCell ref="F613:G613"/>
    <mergeCell ref="H613:I613"/>
    <mergeCell ref="J613:K613"/>
    <mergeCell ref="L613:M613"/>
    <mergeCell ref="N613:O613"/>
    <mergeCell ref="B619:C619"/>
    <mergeCell ref="D619:E619"/>
    <mergeCell ref="F619:G619"/>
    <mergeCell ref="H619:I619"/>
    <mergeCell ref="J619:K619"/>
    <mergeCell ref="B577:C577"/>
    <mergeCell ref="D577:E577"/>
    <mergeCell ref="F577:G577"/>
    <mergeCell ref="H577:I577"/>
    <mergeCell ref="J577:K577"/>
    <mergeCell ref="L577:M577"/>
    <mergeCell ref="N577:O577"/>
    <mergeCell ref="L619:M619"/>
    <mergeCell ref="N619:O619"/>
    <mergeCell ref="B595:C595"/>
    <mergeCell ref="D595:E595"/>
    <mergeCell ref="F595:G595"/>
    <mergeCell ref="H595:I595"/>
    <mergeCell ref="J595:K595"/>
    <mergeCell ref="N595:O595"/>
    <mergeCell ref="B616:C616"/>
    <mergeCell ref="D616:E616"/>
    <mergeCell ref="J626:K626"/>
    <mergeCell ref="L626:M626"/>
    <mergeCell ref="N626:O626"/>
    <mergeCell ref="B627:C627"/>
    <mergeCell ref="D627:E627"/>
    <mergeCell ref="F627:G627"/>
    <mergeCell ref="H627:I627"/>
    <mergeCell ref="J627:K627"/>
    <mergeCell ref="L627:M627"/>
    <mergeCell ref="N627:O627"/>
    <mergeCell ref="B657:C657"/>
    <mergeCell ref="D657:E657"/>
    <mergeCell ref="F657:G657"/>
    <mergeCell ref="H657:I657"/>
    <mergeCell ref="J657:K657"/>
    <mergeCell ref="L657:M657"/>
    <mergeCell ref="N657:O657"/>
    <mergeCell ref="N656:O656"/>
    <mergeCell ref="B654:C654"/>
    <mergeCell ref="D654:E654"/>
    <mergeCell ref="F654:G654"/>
    <mergeCell ref="H654:I654"/>
    <mergeCell ref="J654:K654"/>
    <mergeCell ref="L654:M654"/>
    <mergeCell ref="N654:O654"/>
    <mergeCell ref="B652:C652"/>
    <mergeCell ref="D652:E652"/>
    <mergeCell ref="F652:G652"/>
    <mergeCell ref="H652:I652"/>
    <mergeCell ref="J652:K652"/>
    <mergeCell ref="B656:C656"/>
    <mergeCell ref="D656:E656"/>
    <mergeCell ref="D662:E662"/>
    <mergeCell ref="F662:G662"/>
    <mergeCell ref="H662:I662"/>
    <mergeCell ref="J662:K662"/>
    <mergeCell ref="L662:M662"/>
    <mergeCell ref="N662:O662"/>
    <mergeCell ref="B663:C663"/>
    <mergeCell ref="D663:E663"/>
    <mergeCell ref="F663:G663"/>
    <mergeCell ref="H663:I663"/>
    <mergeCell ref="J663:K663"/>
    <mergeCell ref="L663:M663"/>
    <mergeCell ref="N663:O663"/>
    <mergeCell ref="H672:I672"/>
    <mergeCell ref="J672:K672"/>
    <mergeCell ref="L672:M672"/>
    <mergeCell ref="N672:O672"/>
    <mergeCell ref="J668:K668"/>
    <mergeCell ref="L668:M668"/>
    <mergeCell ref="N668:O668"/>
    <mergeCell ref="B669:C669"/>
    <mergeCell ref="D669:E669"/>
    <mergeCell ref="F669:G669"/>
    <mergeCell ref="H670:I670"/>
    <mergeCell ref="J670:K670"/>
    <mergeCell ref="L670:M670"/>
    <mergeCell ref="N670:O670"/>
    <mergeCell ref="H666:I666"/>
    <mergeCell ref="B672:C672"/>
    <mergeCell ref="F666:G666"/>
    <mergeCell ref="A678:E678"/>
    <mergeCell ref="F678:G678"/>
    <mergeCell ref="H678:I678"/>
    <mergeCell ref="J678:K678"/>
    <mergeCell ref="L678:M678"/>
    <mergeCell ref="N678:O678"/>
    <mergeCell ref="B677:C677"/>
    <mergeCell ref="D677:E677"/>
    <mergeCell ref="F677:G677"/>
    <mergeCell ref="H677:I677"/>
    <mergeCell ref="J677:K677"/>
    <mergeCell ref="L677:M677"/>
    <mergeCell ref="N677:O677"/>
    <mergeCell ref="D672:E672"/>
    <mergeCell ref="F672:G672"/>
    <mergeCell ref="B673:C673"/>
    <mergeCell ref="D673:E673"/>
    <mergeCell ref="F673:G673"/>
    <mergeCell ref="H673:I673"/>
    <mergeCell ref="B676:C676"/>
    <mergeCell ref="D676:E676"/>
    <mergeCell ref="F676:G676"/>
    <mergeCell ref="H676:I676"/>
    <mergeCell ref="J673:K673"/>
    <mergeCell ref="L673:M673"/>
    <mergeCell ref="N673:O673"/>
    <mergeCell ref="J676:K676"/>
    <mergeCell ref="L676:M676"/>
    <mergeCell ref="B675:C675"/>
    <mergeCell ref="D675:E675"/>
    <mergeCell ref="F675:G675"/>
    <mergeCell ref="H675:I675"/>
    <mergeCell ref="J675:K675"/>
    <mergeCell ref="L675:M675"/>
    <mergeCell ref="N675:O675"/>
    <mergeCell ref="B665:C665"/>
    <mergeCell ref="D665:E665"/>
    <mergeCell ref="F665:G665"/>
    <mergeCell ref="H665:I665"/>
    <mergeCell ref="J665:K665"/>
    <mergeCell ref="L665:M665"/>
    <mergeCell ref="N665:O665"/>
    <mergeCell ref="B666:C666"/>
    <mergeCell ref="D666:E666"/>
    <mergeCell ref="B664:C664"/>
    <mergeCell ref="D664:E664"/>
    <mergeCell ref="F664:G664"/>
    <mergeCell ref="H664:I664"/>
    <mergeCell ref="J664:K664"/>
    <mergeCell ref="L664:M664"/>
    <mergeCell ref="N664:O664"/>
    <mergeCell ref="B671:C671"/>
    <mergeCell ref="D671:E671"/>
    <mergeCell ref="F671:G671"/>
    <mergeCell ref="H671:I671"/>
    <mergeCell ref="J671:K671"/>
    <mergeCell ref="N671:O671"/>
    <mergeCell ref="L671:M671"/>
    <mergeCell ref="J666:K666"/>
    <mergeCell ref="L666:M666"/>
    <mergeCell ref="F656:G656"/>
    <mergeCell ref="H656:I656"/>
    <mergeCell ref="J656:K656"/>
    <mergeCell ref="L656:M656"/>
    <mergeCell ref="N666:O666"/>
    <mergeCell ref="B662:C662"/>
    <mergeCell ref="N676:O676"/>
    <mergeCell ref="B667:C667"/>
    <mergeCell ref="D667:E667"/>
    <mergeCell ref="F667:G667"/>
    <mergeCell ref="H667:I667"/>
    <mergeCell ref="J667:K667"/>
    <mergeCell ref="L667:M667"/>
    <mergeCell ref="N667:O667"/>
    <mergeCell ref="B668:C668"/>
    <mergeCell ref="D668:E668"/>
    <mergeCell ref="F668:G668"/>
    <mergeCell ref="H668:I668"/>
    <mergeCell ref="H669:I669"/>
    <mergeCell ref="J669:K669"/>
    <mergeCell ref="L669:M669"/>
    <mergeCell ref="N669:O669"/>
    <mergeCell ref="B674:C674"/>
    <mergeCell ref="D674:E674"/>
    <mergeCell ref="F674:G674"/>
    <mergeCell ref="H674:I674"/>
    <mergeCell ref="J674:K674"/>
    <mergeCell ref="L674:M674"/>
    <mergeCell ref="N674:O674"/>
    <mergeCell ref="B670:C670"/>
    <mergeCell ref="D670:E670"/>
    <mergeCell ref="F670:G670"/>
    <mergeCell ref="B659:C659"/>
    <mergeCell ref="D659:E659"/>
    <mergeCell ref="F659:G659"/>
    <mergeCell ref="H659:I659"/>
    <mergeCell ref="J659:K659"/>
    <mergeCell ref="L659:M659"/>
    <mergeCell ref="N659:O659"/>
    <mergeCell ref="B661:C661"/>
    <mergeCell ref="D661:E661"/>
    <mergeCell ref="F661:G661"/>
    <mergeCell ref="H661:I661"/>
    <mergeCell ref="J661:K661"/>
    <mergeCell ref="L661:M661"/>
    <mergeCell ref="N661:O661"/>
    <mergeCell ref="B658:C658"/>
    <mergeCell ref="D658:E658"/>
    <mergeCell ref="F658:G658"/>
    <mergeCell ref="H658:I658"/>
    <mergeCell ref="J658:K658"/>
    <mergeCell ref="L658:M658"/>
    <mergeCell ref="N658:O658"/>
    <mergeCell ref="B660:C660"/>
    <mergeCell ref="D660:E660"/>
    <mergeCell ref="F660:G660"/>
    <mergeCell ref="H660:I660"/>
    <mergeCell ref="J660:K660"/>
    <mergeCell ref="L660:M660"/>
    <mergeCell ref="N660:O660"/>
    <mergeCell ref="L652:M652"/>
    <mergeCell ref="N652:O652"/>
    <mergeCell ref="B655:C655"/>
    <mergeCell ref="D655:E655"/>
    <mergeCell ref="F655:G655"/>
    <mergeCell ref="H655:I655"/>
    <mergeCell ref="J655:K655"/>
    <mergeCell ref="L655:M655"/>
    <mergeCell ref="N655:O655"/>
    <mergeCell ref="B650:C650"/>
    <mergeCell ref="D650:E650"/>
    <mergeCell ref="F650:G650"/>
    <mergeCell ref="H650:I650"/>
    <mergeCell ref="J650:K650"/>
    <mergeCell ref="L650:M650"/>
    <mergeCell ref="N650:O650"/>
    <mergeCell ref="B651:C651"/>
    <mergeCell ref="D651:E651"/>
    <mergeCell ref="F651:G651"/>
    <mergeCell ref="H651:I651"/>
    <mergeCell ref="J651:K651"/>
    <mergeCell ref="L651:M651"/>
    <mergeCell ref="N651:O651"/>
    <mergeCell ref="B653:C653"/>
    <mergeCell ref="D653:E653"/>
    <mergeCell ref="F653:G653"/>
    <mergeCell ref="H653:I653"/>
    <mergeCell ref="J653:K653"/>
    <mergeCell ref="L653:M653"/>
    <mergeCell ref="N653:O653"/>
    <mergeCell ref="B647:C647"/>
    <mergeCell ref="D647:E647"/>
    <mergeCell ref="F647:G647"/>
    <mergeCell ref="H647:I647"/>
    <mergeCell ref="J647:K647"/>
    <mergeCell ref="L647:M647"/>
    <mergeCell ref="N647:O647"/>
    <mergeCell ref="B648:C648"/>
    <mergeCell ref="D648:E648"/>
    <mergeCell ref="F648:G648"/>
    <mergeCell ref="H648:I648"/>
    <mergeCell ref="J648:K648"/>
    <mergeCell ref="L648:M648"/>
    <mergeCell ref="N648:O648"/>
    <mergeCell ref="B649:C649"/>
    <mergeCell ref="D649:E649"/>
    <mergeCell ref="F649:G649"/>
    <mergeCell ref="H649:I649"/>
    <mergeCell ref="J649:K649"/>
    <mergeCell ref="L649:M649"/>
    <mergeCell ref="N649:O649"/>
    <mergeCell ref="B644:C644"/>
    <mergeCell ref="D644:E644"/>
    <mergeCell ref="F644:G644"/>
    <mergeCell ref="H644:I644"/>
    <mergeCell ref="J644:K644"/>
    <mergeCell ref="L644:M644"/>
    <mergeCell ref="N644:O644"/>
    <mergeCell ref="B645:C645"/>
    <mergeCell ref="D645:E645"/>
    <mergeCell ref="F645:G645"/>
    <mergeCell ref="H645:I645"/>
    <mergeCell ref="J645:K645"/>
    <mergeCell ref="L645:M645"/>
    <mergeCell ref="N645:O645"/>
    <mergeCell ref="B646:C646"/>
    <mergeCell ref="D646:E646"/>
    <mergeCell ref="F646:G646"/>
    <mergeCell ref="H646:I646"/>
    <mergeCell ref="J646:K646"/>
    <mergeCell ref="L646:M646"/>
    <mergeCell ref="N646:O646"/>
    <mergeCell ref="B641:C641"/>
    <mergeCell ref="D641:E641"/>
    <mergeCell ref="F641:G641"/>
    <mergeCell ref="H641:I641"/>
    <mergeCell ref="J641:K641"/>
    <mergeCell ref="L641:M641"/>
    <mergeCell ref="N641:O641"/>
    <mergeCell ref="B642:C642"/>
    <mergeCell ref="D642:E642"/>
    <mergeCell ref="F642:G642"/>
    <mergeCell ref="H642:I642"/>
    <mergeCell ref="J642:K642"/>
    <mergeCell ref="L642:M642"/>
    <mergeCell ref="N642:O642"/>
    <mergeCell ref="B643:C643"/>
    <mergeCell ref="D643:E643"/>
    <mergeCell ref="F643:G643"/>
    <mergeCell ref="H643:I643"/>
    <mergeCell ref="J643:K643"/>
    <mergeCell ref="L643:M643"/>
    <mergeCell ref="N643:O643"/>
    <mergeCell ref="B639:C639"/>
    <mergeCell ref="D639:E639"/>
    <mergeCell ref="F639:G639"/>
    <mergeCell ref="H639:I639"/>
    <mergeCell ref="J639:K639"/>
    <mergeCell ref="L639:M639"/>
    <mergeCell ref="N639:O639"/>
    <mergeCell ref="B640:C640"/>
    <mergeCell ref="D640:E640"/>
    <mergeCell ref="F640:G640"/>
    <mergeCell ref="H640:I640"/>
    <mergeCell ref="J640:K640"/>
    <mergeCell ref="L640:M640"/>
    <mergeCell ref="N640:O640"/>
    <mergeCell ref="B636:C636"/>
    <mergeCell ref="D636:E636"/>
    <mergeCell ref="F636:G636"/>
    <mergeCell ref="H636:I636"/>
    <mergeCell ref="J636:K636"/>
    <mergeCell ref="L636:M636"/>
    <mergeCell ref="N636:O636"/>
    <mergeCell ref="B637:C637"/>
    <mergeCell ref="D637:E637"/>
    <mergeCell ref="F637:G637"/>
    <mergeCell ref="H637:I637"/>
    <mergeCell ref="J637:K637"/>
    <mergeCell ref="L637:M637"/>
    <mergeCell ref="N637:O637"/>
    <mergeCell ref="B638:C638"/>
    <mergeCell ref="D638:E638"/>
    <mergeCell ref="F638:G638"/>
    <mergeCell ref="H638:I638"/>
    <mergeCell ref="J638:K638"/>
    <mergeCell ref="L638:M638"/>
    <mergeCell ref="N638:O638"/>
    <mergeCell ref="B633:C633"/>
    <mergeCell ref="D633:E633"/>
    <mergeCell ref="F633:G633"/>
    <mergeCell ref="H633:I633"/>
    <mergeCell ref="J633:K633"/>
    <mergeCell ref="L633:M633"/>
    <mergeCell ref="N633:O633"/>
    <mergeCell ref="B634:C634"/>
    <mergeCell ref="D634:E634"/>
    <mergeCell ref="F634:G634"/>
    <mergeCell ref="H634:I634"/>
    <mergeCell ref="J634:K634"/>
    <mergeCell ref="L634:M634"/>
    <mergeCell ref="N634:O634"/>
    <mergeCell ref="B635:C635"/>
    <mergeCell ref="D635:E635"/>
    <mergeCell ref="F635:G635"/>
    <mergeCell ref="H635:I635"/>
    <mergeCell ref="J635:K635"/>
    <mergeCell ref="L635:M635"/>
    <mergeCell ref="N635:O635"/>
    <mergeCell ref="B630:C630"/>
    <mergeCell ref="D630:E630"/>
    <mergeCell ref="F630:G630"/>
    <mergeCell ref="H630:I630"/>
    <mergeCell ref="J630:K630"/>
    <mergeCell ref="L630:M630"/>
    <mergeCell ref="N630:O630"/>
    <mergeCell ref="B631:C631"/>
    <mergeCell ref="D631:E631"/>
    <mergeCell ref="F631:G631"/>
    <mergeCell ref="H631:I631"/>
    <mergeCell ref="J631:K631"/>
    <mergeCell ref="L631:M631"/>
    <mergeCell ref="N631:O631"/>
    <mergeCell ref="B632:C632"/>
    <mergeCell ref="D632:E632"/>
    <mergeCell ref="F632:G632"/>
    <mergeCell ref="H632:I632"/>
    <mergeCell ref="J632:K632"/>
    <mergeCell ref="L632:M632"/>
    <mergeCell ref="N632:O632"/>
    <mergeCell ref="B624:C624"/>
    <mergeCell ref="D624:E624"/>
    <mergeCell ref="F624:G624"/>
    <mergeCell ref="H624:I624"/>
    <mergeCell ref="J624:K624"/>
    <mergeCell ref="L624:M624"/>
    <mergeCell ref="N624:O624"/>
    <mergeCell ref="B628:C628"/>
    <mergeCell ref="D628:E628"/>
    <mergeCell ref="F628:G628"/>
    <mergeCell ref="H628:I628"/>
    <mergeCell ref="J628:K628"/>
    <mergeCell ref="L628:M628"/>
    <mergeCell ref="N628:O628"/>
    <mergeCell ref="B629:C629"/>
    <mergeCell ref="D629:E629"/>
    <mergeCell ref="F629:G629"/>
    <mergeCell ref="H629:I629"/>
    <mergeCell ref="J629:K629"/>
    <mergeCell ref="L629:M629"/>
    <mergeCell ref="N629:O629"/>
    <mergeCell ref="B625:C625"/>
    <mergeCell ref="D625:E625"/>
    <mergeCell ref="F625:G625"/>
    <mergeCell ref="H625:I625"/>
    <mergeCell ref="J625:K625"/>
    <mergeCell ref="L625:M625"/>
    <mergeCell ref="N625:O625"/>
    <mergeCell ref="B626:C626"/>
    <mergeCell ref="D626:E626"/>
    <mergeCell ref="F626:G626"/>
    <mergeCell ref="H626:I626"/>
    <mergeCell ref="B621:C621"/>
    <mergeCell ref="D621:E621"/>
    <mergeCell ref="F621:G621"/>
    <mergeCell ref="H621:I621"/>
    <mergeCell ref="J621:K621"/>
    <mergeCell ref="L621:M621"/>
    <mergeCell ref="N621:O621"/>
    <mergeCell ref="B622:C622"/>
    <mergeCell ref="D622:E622"/>
    <mergeCell ref="F622:G622"/>
    <mergeCell ref="H622:I622"/>
    <mergeCell ref="J622:K622"/>
    <mergeCell ref="L622:M622"/>
    <mergeCell ref="N622:O622"/>
    <mergeCell ref="B623:C623"/>
    <mergeCell ref="D623:E623"/>
    <mergeCell ref="F623:G623"/>
    <mergeCell ref="H623:I623"/>
    <mergeCell ref="J623:K623"/>
    <mergeCell ref="L623:M623"/>
    <mergeCell ref="N623:O623"/>
    <mergeCell ref="F616:G616"/>
    <mergeCell ref="H616:I616"/>
    <mergeCell ref="J616:K616"/>
    <mergeCell ref="L616:M616"/>
    <mergeCell ref="N616:O616"/>
    <mergeCell ref="F618:G618"/>
    <mergeCell ref="H618:I618"/>
    <mergeCell ref="J618:K618"/>
    <mergeCell ref="L618:M618"/>
    <mergeCell ref="N618:O618"/>
    <mergeCell ref="B620:C620"/>
    <mergeCell ref="D620:E620"/>
    <mergeCell ref="F620:G620"/>
    <mergeCell ref="H620:I620"/>
    <mergeCell ref="J620:K620"/>
    <mergeCell ref="L620:M620"/>
    <mergeCell ref="N620:O620"/>
    <mergeCell ref="B617:C617"/>
    <mergeCell ref="D617:E617"/>
    <mergeCell ref="F617:G617"/>
    <mergeCell ref="H617:I617"/>
    <mergeCell ref="J617:K617"/>
    <mergeCell ref="L617:M617"/>
    <mergeCell ref="N617:O617"/>
    <mergeCell ref="B618:C618"/>
    <mergeCell ref="D618:E618"/>
    <mergeCell ref="B612:C612"/>
    <mergeCell ref="D612:E612"/>
    <mergeCell ref="F612:G612"/>
    <mergeCell ref="H612:I612"/>
    <mergeCell ref="J612:K612"/>
    <mergeCell ref="L612:M612"/>
    <mergeCell ref="N612:O612"/>
    <mergeCell ref="B614:C614"/>
    <mergeCell ref="D614:E614"/>
    <mergeCell ref="F614:G614"/>
    <mergeCell ref="H614:I614"/>
    <mergeCell ref="J614:K614"/>
    <mergeCell ref="L614:M614"/>
    <mergeCell ref="N614:O614"/>
    <mergeCell ref="B615:C615"/>
    <mergeCell ref="D615:E615"/>
    <mergeCell ref="F615:G615"/>
    <mergeCell ref="H615:I615"/>
    <mergeCell ref="J615:K615"/>
    <mergeCell ref="L615:M615"/>
    <mergeCell ref="N615:O615"/>
    <mergeCell ref="B610:C610"/>
    <mergeCell ref="D610:E610"/>
    <mergeCell ref="F610:G610"/>
    <mergeCell ref="H610:I610"/>
    <mergeCell ref="J610:K610"/>
    <mergeCell ref="L610:M610"/>
    <mergeCell ref="N610:O610"/>
    <mergeCell ref="B611:C611"/>
    <mergeCell ref="D611:E611"/>
    <mergeCell ref="F611:G611"/>
    <mergeCell ref="H611:I611"/>
    <mergeCell ref="J611:K611"/>
    <mergeCell ref="L611:M611"/>
    <mergeCell ref="N611:O611"/>
    <mergeCell ref="B607:C607"/>
    <mergeCell ref="D607:E607"/>
    <mergeCell ref="F607:G607"/>
    <mergeCell ref="H607:I607"/>
    <mergeCell ref="J607:K607"/>
    <mergeCell ref="L607:M607"/>
    <mergeCell ref="N607:O607"/>
    <mergeCell ref="B609:C609"/>
    <mergeCell ref="D609:E609"/>
    <mergeCell ref="F609:G609"/>
    <mergeCell ref="H609:I609"/>
    <mergeCell ref="J609:K609"/>
    <mergeCell ref="L609:M609"/>
    <mergeCell ref="N609:O609"/>
    <mergeCell ref="B608:C608"/>
    <mergeCell ref="D608:E608"/>
    <mergeCell ref="F608:G608"/>
    <mergeCell ref="H608:I608"/>
    <mergeCell ref="B604:C604"/>
    <mergeCell ref="D604:E604"/>
    <mergeCell ref="F604:G604"/>
    <mergeCell ref="H604:I604"/>
    <mergeCell ref="J604:K604"/>
    <mergeCell ref="L604:M604"/>
    <mergeCell ref="N604:O604"/>
    <mergeCell ref="B605:C605"/>
    <mergeCell ref="D605:E605"/>
    <mergeCell ref="F605:G605"/>
    <mergeCell ref="H605:I605"/>
    <mergeCell ref="J605:K605"/>
    <mergeCell ref="L605:M605"/>
    <mergeCell ref="N605:O605"/>
    <mergeCell ref="B606:C606"/>
    <mergeCell ref="D606:E606"/>
    <mergeCell ref="F606:G606"/>
    <mergeCell ref="H606:I606"/>
    <mergeCell ref="J606:K606"/>
    <mergeCell ref="L606:M606"/>
    <mergeCell ref="N606:O606"/>
    <mergeCell ref="H597:I597"/>
    <mergeCell ref="B600:C600"/>
    <mergeCell ref="D600:E600"/>
    <mergeCell ref="F600:G600"/>
    <mergeCell ref="H600:I600"/>
    <mergeCell ref="J600:K600"/>
    <mergeCell ref="L600:M600"/>
    <mergeCell ref="N600:O600"/>
    <mergeCell ref="B601:C601"/>
    <mergeCell ref="D601:E601"/>
    <mergeCell ref="F601:G601"/>
    <mergeCell ref="H601:I601"/>
    <mergeCell ref="J601:K601"/>
    <mergeCell ref="L601:M601"/>
    <mergeCell ref="N601:O601"/>
    <mergeCell ref="B603:C603"/>
    <mergeCell ref="D603:E603"/>
    <mergeCell ref="F603:G603"/>
    <mergeCell ref="H603:I603"/>
    <mergeCell ref="J603:K603"/>
    <mergeCell ref="L603:M603"/>
    <mergeCell ref="N603:O603"/>
    <mergeCell ref="B602:C602"/>
    <mergeCell ref="F602:G602"/>
    <mergeCell ref="H602:I602"/>
    <mergeCell ref="J602:K602"/>
    <mergeCell ref="L602:M602"/>
    <mergeCell ref="N602:O602"/>
    <mergeCell ref="L595:M595"/>
    <mergeCell ref="B598:C598"/>
    <mergeCell ref="D598:E598"/>
    <mergeCell ref="F598:G598"/>
    <mergeCell ref="H598:I598"/>
    <mergeCell ref="J598:K598"/>
    <mergeCell ref="L598:M598"/>
    <mergeCell ref="N598:O598"/>
    <mergeCell ref="B599:C599"/>
    <mergeCell ref="D599:E599"/>
    <mergeCell ref="F599:G599"/>
    <mergeCell ref="H599:I599"/>
    <mergeCell ref="J599:K599"/>
    <mergeCell ref="L599:M599"/>
    <mergeCell ref="N599:O599"/>
    <mergeCell ref="B593:C593"/>
    <mergeCell ref="D593:E593"/>
    <mergeCell ref="F593:G593"/>
    <mergeCell ref="H593:I593"/>
    <mergeCell ref="J593:K593"/>
    <mergeCell ref="L593:M593"/>
    <mergeCell ref="N593:O593"/>
    <mergeCell ref="B596:C596"/>
    <mergeCell ref="D596:E596"/>
    <mergeCell ref="F596:G596"/>
    <mergeCell ref="H596:I596"/>
    <mergeCell ref="J596:K596"/>
    <mergeCell ref="L596:M596"/>
    <mergeCell ref="N596:O596"/>
    <mergeCell ref="B597:C597"/>
    <mergeCell ref="D597:E597"/>
    <mergeCell ref="F597:G597"/>
    <mergeCell ref="J590:K590"/>
    <mergeCell ref="L590:M590"/>
    <mergeCell ref="N590:O590"/>
    <mergeCell ref="B591:C591"/>
    <mergeCell ref="D591:E591"/>
    <mergeCell ref="F591:G591"/>
    <mergeCell ref="H591:I591"/>
    <mergeCell ref="J591:K591"/>
    <mergeCell ref="L591:M591"/>
    <mergeCell ref="N591:O591"/>
    <mergeCell ref="B592:C592"/>
    <mergeCell ref="D592:E592"/>
    <mergeCell ref="F592:G592"/>
    <mergeCell ref="H592:I592"/>
    <mergeCell ref="J592:K592"/>
    <mergeCell ref="L592:M592"/>
    <mergeCell ref="N592:O592"/>
    <mergeCell ref="B438:C438"/>
    <mergeCell ref="D438:E438"/>
    <mergeCell ref="F438:G438"/>
    <mergeCell ref="H438:I438"/>
    <mergeCell ref="B432:C432"/>
    <mergeCell ref="D432:E432"/>
    <mergeCell ref="F432:G432"/>
    <mergeCell ref="H432:I432"/>
    <mergeCell ref="J432:K432"/>
    <mergeCell ref="L432:M432"/>
    <mergeCell ref="N432:O432"/>
    <mergeCell ref="B433:C433"/>
    <mergeCell ref="D433:E433"/>
    <mergeCell ref="F433:G433"/>
    <mergeCell ref="H433:I433"/>
    <mergeCell ref="J433:K433"/>
    <mergeCell ref="L433:M433"/>
    <mergeCell ref="N433:O433"/>
    <mergeCell ref="B435:C435"/>
    <mergeCell ref="D434:E434"/>
    <mergeCell ref="F434:G434"/>
    <mergeCell ref="H434:I434"/>
    <mergeCell ref="J434:K434"/>
    <mergeCell ref="D435:E435"/>
    <mergeCell ref="F435:G435"/>
    <mergeCell ref="H435:I435"/>
    <mergeCell ref="J435:K435"/>
    <mergeCell ref="L435:M435"/>
    <mergeCell ref="N435:O435"/>
    <mergeCell ref="N438:O438"/>
    <mergeCell ref="D437:E437"/>
    <mergeCell ref="F437:G437"/>
    <mergeCell ref="B430:C430"/>
    <mergeCell ref="D430:E430"/>
    <mergeCell ref="F430:G430"/>
    <mergeCell ref="H430:I430"/>
    <mergeCell ref="J430:K430"/>
    <mergeCell ref="L430:M430"/>
    <mergeCell ref="N430:O430"/>
    <mergeCell ref="B431:C431"/>
    <mergeCell ref="D431:E431"/>
    <mergeCell ref="F431:G431"/>
    <mergeCell ref="H431:I431"/>
    <mergeCell ref="J431:K431"/>
    <mergeCell ref="L431:M431"/>
    <mergeCell ref="N431:O431"/>
    <mergeCell ref="B427:C427"/>
    <mergeCell ref="D427:E427"/>
    <mergeCell ref="F427:G427"/>
    <mergeCell ref="H427:I427"/>
    <mergeCell ref="J427:K427"/>
    <mergeCell ref="L427:M427"/>
    <mergeCell ref="N427:O427"/>
    <mergeCell ref="B428:C428"/>
    <mergeCell ref="D428:E428"/>
    <mergeCell ref="F428:G428"/>
    <mergeCell ref="H428:I428"/>
    <mergeCell ref="J428:K428"/>
    <mergeCell ref="L428:M428"/>
    <mergeCell ref="N428:O428"/>
    <mergeCell ref="B418:C418"/>
    <mergeCell ref="D418:E418"/>
    <mergeCell ref="F418:G418"/>
    <mergeCell ref="H418:I418"/>
    <mergeCell ref="J418:K418"/>
    <mergeCell ref="L418:M418"/>
    <mergeCell ref="N418:O418"/>
    <mergeCell ref="B426:C426"/>
    <mergeCell ref="D426:E426"/>
    <mergeCell ref="F426:G426"/>
    <mergeCell ref="H426:I426"/>
    <mergeCell ref="J426:K426"/>
    <mergeCell ref="L426:M426"/>
    <mergeCell ref="N426:O426"/>
    <mergeCell ref="B416:C416"/>
    <mergeCell ref="D416:E416"/>
    <mergeCell ref="F416:G416"/>
    <mergeCell ref="H416:I416"/>
    <mergeCell ref="J416:K416"/>
    <mergeCell ref="L416:M416"/>
    <mergeCell ref="N416:O416"/>
    <mergeCell ref="B417:C417"/>
    <mergeCell ref="D417:E417"/>
    <mergeCell ref="F417:G417"/>
    <mergeCell ref="H417:I417"/>
    <mergeCell ref="J417:K417"/>
    <mergeCell ref="L417:M417"/>
    <mergeCell ref="N417:O417"/>
    <mergeCell ref="B422:C422"/>
    <mergeCell ref="D422:E422"/>
    <mergeCell ref="F422:G422"/>
    <mergeCell ref="H422:I422"/>
    <mergeCell ref="B414:C414"/>
    <mergeCell ref="D414:E414"/>
    <mergeCell ref="F414:G414"/>
    <mergeCell ref="H414:I414"/>
    <mergeCell ref="J414:K414"/>
    <mergeCell ref="L414:M414"/>
    <mergeCell ref="N414:O414"/>
    <mergeCell ref="B415:C415"/>
    <mergeCell ref="D415:E415"/>
    <mergeCell ref="F415:G415"/>
    <mergeCell ref="H415:I415"/>
    <mergeCell ref="J415:K415"/>
    <mergeCell ref="L415:M415"/>
    <mergeCell ref="N415:O415"/>
    <mergeCell ref="B412:C412"/>
    <mergeCell ref="D412:E412"/>
    <mergeCell ref="F412:G412"/>
    <mergeCell ref="H412:I412"/>
    <mergeCell ref="J412:K412"/>
    <mergeCell ref="L412:M412"/>
    <mergeCell ref="N412:O412"/>
    <mergeCell ref="B413:C413"/>
    <mergeCell ref="D413:E413"/>
    <mergeCell ref="F413:G413"/>
    <mergeCell ref="H413:I413"/>
    <mergeCell ref="J413:K413"/>
    <mergeCell ref="L413:M413"/>
    <mergeCell ref="N413:O413"/>
    <mergeCell ref="B408:C408"/>
    <mergeCell ref="D408:E408"/>
    <mergeCell ref="F408:G408"/>
    <mergeCell ref="H408:I408"/>
    <mergeCell ref="J408:K408"/>
    <mergeCell ref="L408:M408"/>
    <mergeCell ref="N408:O408"/>
    <mergeCell ref="B411:C411"/>
    <mergeCell ref="D411:E411"/>
    <mergeCell ref="F411:G411"/>
    <mergeCell ref="H411:I411"/>
    <mergeCell ref="J411:K411"/>
    <mergeCell ref="L411:M411"/>
    <mergeCell ref="N411:O411"/>
    <mergeCell ref="B409:C409"/>
    <mergeCell ref="D409:E409"/>
    <mergeCell ref="F409:G409"/>
    <mergeCell ref="H409:I409"/>
    <mergeCell ref="J409:K409"/>
    <mergeCell ref="L409:M409"/>
    <mergeCell ref="N409:O409"/>
    <mergeCell ref="B410:C410"/>
    <mergeCell ref="D410:E410"/>
    <mergeCell ref="F410:G410"/>
    <mergeCell ref="H410:I410"/>
    <mergeCell ref="J410:K410"/>
    <mergeCell ref="L410:M410"/>
    <mergeCell ref="N410:O410"/>
    <mergeCell ref="B407:C407"/>
    <mergeCell ref="D407:E407"/>
    <mergeCell ref="F407:G407"/>
    <mergeCell ref="H407:I407"/>
    <mergeCell ref="J407:K407"/>
    <mergeCell ref="L407:M407"/>
    <mergeCell ref="N407:O407"/>
    <mergeCell ref="B402:C402"/>
    <mergeCell ref="D402:E402"/>
    <mergeCell ref="F402:G402"/>
    <mergeCell ref="H402:I402"/>
    <mergeCell ref="J402:K402"/>
    <mergeCell ref="L402:M402"/>
    <mergeCell ref="N402:O402"/>
    <mergeCell ref="B403:C403"/>
    <mergeCell ref="D403:E403"/>
    <mergeCell ref="F403:G403"/>
    <mergeCell ref="H403:I403"/>
    <mergeCell ref="J403:K403"/>
    <mergeCell ref="L403:M403"/>
    <mergeCell ref="N403:O403"/>
    <mergeCell ref="B404:C404"/>
    <mergeCell ref="D404:E404"/>
    <mergeCell ref="F404:G404"/>
    <mergeCell ref="H404:I404"/>
    <mergeCell ref="J404:K404"/>
    <mergeCell ref="L404:M404"/>
    <mergeCell ref="N404:O404"/>
    <mergeCell ref="N398:O398"/>
    <mergeCell ref="B391:C391"/>
    <mergeCell ref="D391:E391"/>
    <mergeCell ref="F391:G391"/>
    <mergeCell ref="H391:I391"/>
    <mergeCell ref="J391:K391"/>
    <mergeCell ref="L391:M391"/>
    <mergeCell ref="N391:O391"/>
    <mergeCell ref="F397:G397"/>
    <mergeCell ref="B397:C397"/>
    <mergeCell ref="D397:E397"/>
    <mergeCell ref="H395:I395"/>
    <mergeCell ref="J395:K395"/>
    <mergeCell ref="F393:G393"/>
    <mergeCell ref="H393:I393"/>
    <mergeCell ref="J393:K393"/>
    <mergeCell ref="L393:M393"/>
    <mergeCell ref="N393:O393"/>
    <mergeCell ref="B394:C394"/>
    <mergeCell ref="D394:E394"/>
    <mergeCell ref="F394:G394"/>
    <mergeCell ref="H394:I394"/>
    <mergeCell ref="J394:K394"/>
    <mergeCell ref="L394:M394"/>
    <mergeCell ref="N394:O394"/>
    <mergeCell ref="L384:M384"/>
    <mergeCell ref="N384:O384"/>
    <mergeCell ref="B387:C387"/>
    <mergeCell ref="D387:E387"/>
    <mergeCell ref="F387:G387"/>
    <mergeCell ref="H387:I387"/>
    <mergeCell ref="J387:K387"/>
    <mergeCell ref="L387:M387"/>
    <mergeCell ref="N387:O387"/>
    <mergeCell ref="J388:K388"/>
    <mergeCell ref="L388:M388"/>
    <mergeCell ref="N388:O388"/>
    <mergeCell ref="D385:E385"/>
    <mergeCell ref="F385:G385"/>
    <mergeCell ref="H385:I385"/>
    <mergeCell ref="J385:K385"/>
    <mergeCell ref="L385:M385"/>
    <mergeCell ref="N385:O385"/>
    <mergeCell ref="B386:C386"/>
    <mergeCell ref="D386:E386"/>
    <mergeCell ref="F386:G386"/>
    <mergeCell ref="H386:I386"/>
    <mergeCell ref="J386:K386"/>
    <mergeCell ref="L386:M386"/>
    <mergeCell ref="N386:O386"/>
    <mergeCell ref="F388:G388"/>
    <mergeCell ref="H388:I388"/>
    <mergeCell ref="B384:C384"/>
    <mergeCell ref="D384:E384"/>
    <mergeCell ref="F384:G384"/>
    <mergeCell ref="H384:I384"/>
    <mergeCell ref="J384:K384"/>
    <mergeCell ref="L376:M376"/>
    <mergeCell ref="N376:O376"/>
    <mergeCell ref="B379:C379"/>
    <mergeCell ref="D379:E379"/>
    <mergeCell ref="F379:G379"/>
    <mergeCell ref="H379:I379"/>
    <mergeCell ref="J379:K379"/>
    <mergeCell ref="L379:M379"/>
    <mergeCell ref="N379:O379"/>
    <mergeCell ref="B380:C380"/>
    <mergeCell ref="D380:E380"/>
    <mergeCell ref="F380:G380"/>
    <mergeCell ref="H380:I380"/>
    <mergeCell ref="J380:K380"/>
    <mergeCell ref="L380:M380"/>
    <mergeCell ref="N380:O380"/>
    <mergeCell ref="B382:C382"/>
    <mergeCell ref="D382:E382"/>
    <mergeCell ref="F382:G382"/>
    <mergeCell ref="H382:I382"/>
    <mergeCell ref="B381:C381"/>
    <mergeCell ref="D381:E381"/>
    <mergeCell ref="F381:G381"/>
    <mergeCell ref="H381:I381"/>
    <mergeCell ref="J381:K381"/>
    <mergeCell ref="L381:M381"/>
    <mergeCell ref="N381:O381"/>
    <mergeCell ref="B377:C377"/>
    <mergeCell ref="D377:E377"/>
    <mergeCell ref="F377:G377"/>
    <mergeCell ref="H377:I377"/>
    <mergeCell ref="J377:K377"/>
    <mergeCell ref="L377:M377"/>
    <mergeCell ref="N377:O377"/>
    <mergeCell ref="L373:M373"/>
    <mergeCell ref="N373:O373"/>
    <mergeCell ref="L372:M372"/>
    <mergeCell ref="N372:O372"/>
    <mergeCell ref="H373:I373"/>
    <mergeCell ref="J373:K373"/>
    <mergeCell ref="B378:C378"/>
    <mergeCell ref="D378:E378"/>
    <mergeCell ref="F378:G378"/>
    <mergeCell ref="H378:I378"/>
    <mergeCell ref="J378:K378"/>
    <mergeCell ref="L378:M378"/>
    <mergeCell ref="N378:O378"/>
    <mergeCell ref="B375:C375"/>
    <mergeCell ref="D375:E375"/>
    <mergeCell ref="F375:G375"/>
    <mergeCell ref="H375:I375"/>
    <mergeCell ref="J375:K375"/>
    <mergeCell ref="L375:M375"/>
    <mergeCell ref="N375:O375"/>
    <mergeCell ref="B376:C376"/>
    <mergeCell ref="D376:E376"/>
    <mergeCell ref="F376:G376"/>
    <mergeCell ref="H376:I376"/>
    <mergeCell ref="J376:K376"/>
    <mergeCell ref="B374:C374"/>
    <mergeCell ref="D374:E374"/>
    <mergeCell ref="F374:G374"/>
    <mergeCell ref="H374:I374"/>
    <mergeCell ref="J374:K374"/>
    <mergeCell ref="L374:M374"/>
    <mergeCell ref="N374:O374"/>
    <mergeCell ref="B365:C365"/>
    <mergeCell ref="D365:E365"/>
    <mergeCell ref="F365:G365"/>
    <mergeCell ref="H365:I365"/>
    <mergeCell ref="J365:K365"/>
    <mergeCell ref="L365:M365"/>
    <mergeCell ref="N365:O365"/>
    <mergeCell ref="B368:C368"/>
    <mergeCell ref="D368:E368"/>
    <mergeCell ref="F368:G368"/>
    <mergeCell ref="H368:I368"/>
    <mergeCell ref="J368:K368"/>
    <mergeCell ref="L368:M368"/>
    <mergeCell ref="N368:O368"/>
    <mergeCell ref="D371:E371"/>
    <mergeCell ref="F371:G371"/>
    <mergeCell ref="H371:I371"/>
    <mergeCell ref="J371:K371"/>
    <mergeCell ref="L371:M371"/>
    <mergeCell ref="N371:O371"/>
    <mergeCell ref="B372:C372"/>
    <mergeCell ref="D372:E372"/>
    <mergeCell ref="F372:G372"/>
    <mergeCell ref="H372:I372"/>
    <mergeCell ref="J372:K372"/>
    <mergeCell ref="J366:K366"/>
    <mergeCell ref="D353:E353"/>
    <mergeCell ref="F353:G353"/>
    <mergeCell ref="H353:I353"/>
    <mergeCell ref="B360:C360"/>
    <mergeCell ref="D360:E360"/>
    <mergeCell ref="F360:G360"/>
    <mergeCell ref="H360:I360"/>
    <mergeCell ref="J360:K360"/>
    <mergeCell ref="L360:M360"/>
    <mergeCell ref="N360:O360"/>
    <mergeCell ref="B357:C357"/>
    <mergeCell ref="D357:E357"/>
    <mergeCell ref="F357:G357"/>
    <mergeCell ref="H357:I357"/>
    <mergeCell ref="J357:K357"/>
    <mergeCell ref="L357:M357"/>
    <mergeCell ref="N357:O357"/>
    <mergeCell ref="B359:C359"/>
    <mergeCell ref="D359:E359"/>
    <mergeCell ref="F359:G359"/>
    <mergeCell ref="H359:I359"/>
    <mergeCell ref="J359:K359"/>
    <mergeCell ref="L359:M359"/>
    <mergeCell ref="N359:O359"/>
    <mergeCell ref="B353:C353"/>
    <mergeCell ref="J353:K353"/>
    <mergeCell ref="L353:M353"/>
    <mergeCell ref="N353:O353"/>
    <mergeCell ref="B355:C355"/>
    <mergeCell ref="D355:E355"/>
    <mergeCell ref="F355:G355"/>
    <mergeCell ref="L356:M356"/>
    <mergeCell ref="D351:E351"/>
    <mergeCell ref="F351:G351"/>
    <mergeCell ref="H351:I351"/>
    <mergeCell ref="J351:K351"/>
    <mergeCell ref="L351:M351"/>
    <mergeCell ref="N351:O351"/>
    <mergeCell ref="B346:C346"/>
    <mergeCell ref="D346:E346"/>
    <mergeCell ref="F346:G346"/>
    <mergeCell ref="H346:I346"/>
    <mergeCell ref="J346:K346"/>
    <mergeCell ref="L346:M346"/>
    <mergeCell ref="N346:O346"/>
    <mergeCell ref="B347:C347"/>
    <mergeCell ref="D347:E347"/>
    <mergeCell ref="F347:G347"/>
    <mergeCell ref="H347:I347"/>
    <mergeCell ref="J347:K347"/>
    <mergeCell ref="L347:M347"/>
    <mergeCell ref="N347:O347"/>
    <mergeCell ref="B348:C348"/>
    <mergeCell ref="D348:E348"/>
    <mergeCell ref="F348:G348"/>
    <mergeCell ref="H348:I348"/>
    <mergeCell ref="J348:K348"/>
    <mergeCell ref="L348:M348"/>
    <mergeCell ref="N348:O348"/>
    <mergeCell ref="B344:C344"/>
    <mergeCell ref="D344:E344"/>
    <mergeCell ref="F344:G344"/>
    <mergeCell ref="H344:I344"/>
    <mergeCell ref="J344:K344"/>
    <mergeCell ref="L344:M344"/>
    <mergeCell ref="N344:O344"/>
    <mergeCell ref="B342:C342"/>
    <mergeCell ref="D342:E342"/>
    <mergeCell ref="F342:G342"/>
    <mergeCell ref="H342:I342"/>
    <mergeCell ref="J342:K342"/>
    <mergeCell ref="L342:M342"/>
    <mergeCell ref="N342:O342"/>
    <mergeCell ref="B343:C343"/>
    <mergeCell ref="D343:E343"/>
    <mergeCell ref="F343:G343"/>
    <mergeCell ref="H343:I343"/>
    <mergeCell ref="J343:K343"/>
    <mergeCell ref="L343:M343"/>
    <mergeCell ref="N343:O343"/>
    <mergeCell ref="B337:C337"/>
    <mergeCell ref="D337:E337"/>
    <mergeCell ref="F337:G337"/>
    <mergeCell ref="H337:I337"/>
    <mergeCell ref="J337:K337"/>
    <mergeCell ref="L337:M337"/>
    <mergeCell ref="N337:O337"/>
    <mergeCell ref="B334:C334"/>
    <mergeCell ref="D334:E334"/>
    <mergeCell ref="F334:G334"/>
    <mergeCell ref="H334:I334"/>
    <mergeCell ref="J334:K334"/>
    <mergeCell ref="L334:M334"/>
    <mergeCell ref="N334:O334"/>
    <mergeCell ref="B336:C336"/>
    <mergeCell ref="D336:E336"/>
    <mergeCell ref="F336:G336"/>
    <mergeCell ref="H336:I336"/>
    <mergeCell ref="J336:K336"/>
    <mergeCell ref="L336:M336"/>
    <mergeCell ref="N336:O336"/>
    <mergeCell ref="B335:C335"/>
    <mergeCell ref="D335:E335"/>
    <mergeCell ref="F335:G335"/>
    <mergeCell ref="H335:I335"/>
    <mergeCell ref="J335:K335"/>
    <mergeCell ref="L335:M335"/>
    <mergeCell ref="N335:O335"/>
    <mergeCell ref="B331:C331"/>
    <mergeCell ref="D331:E331"/>
    <mergeCell ref="F331:G331"/>
    <mergeCell ref="H331:I331"/>
    <mergeCell ref="J331:K331"/>
    <mergeCell ref="L331:M331"/>
    <mergeCell ref="N331:O331"/>
    <mergeCell ref="B332:C332"/>
    <mergeCell ref="D332:E332"/>
    <mergeCell ref="F332:G332"/>
    <mergeCell ref="H332:I332"/>
    <mergeCell ref="J332:K332"/>
    <mergeCell ref="L332:M332"/>
    <mergeCell ref="N332:O332"/>
    <mergeCell ref="B329:C329"/>
    <mergeCell ref="D329:E329"/>
    <mergeCell ref="F329:G329"/>
    <mergeCell ref="H329:I329"/>
    <mergeCell ref="J329:K329"/>
    <mergeCell ref="L329:M329"/>
    <mergeCell ref="N329:O329"/>
    <mergeCell ref="B330:C330"/>
    <mergeCell ref="D330:E330"/>
    <mergeCell ref="F330:G330"/>
    <mergeCell ref="H330:I330"/>
    <mergeCell ref="J330:K330"/>
    <mergeCell ref="L330:M330"/>
    <mergeCell ref="N330:O330"/>
    <mergeCell ref="B327:C327"/>
    <mergeCell ref="D327:E327"/>
    <mergeCell ref="F327:G327"/>
    <mergeCell ref="H327:I327"/>
    <mergeCell ref="J327:K327"/>
    <mergeCell ref="L327:M327"/>
    <mergeCell ref="N327:O327"/>
    <mergeCell ref="B328:C328"/>
    <mergeCell ref="D328:E328"/>
    <mergeCell ref="F328:G328"/>
    <mergeCell ref="H328:I328"/>
    <mergeCell ref="J328:K328"/>
    <mergeCell ref="L328:M328"/>
    <mergeCell ref="N328:O328"/>
    <mergeCell ref="B324:C324"/>
    <mergeCell ref="D324:E324"/>
    <mergeCell ref="F324:G324"/>
    <mergeCell ref="H324:I324"/>
    <mergeCell ref="J324:K324"/>
    <mergeCell ref="L324:M324"/>
    <mergeCell ref="N324:O324"/>
    <mergeCell ref="B325:C325"/>
    <mergeCell ref="D325:E325"/>
    <mergeCell ref="F325:G325"/>
    <mergeCell ref="H325:I325"/>
    <mergeCell ref="J325:K325"/>
    <mergeCell ref="L325:M325"/>
    <mergeCell ref="N325:O325"/>
    <mergeCell ref="B326:C326"/>
    <mergeCell ref="D326:E326"/>
    <mergeCell ref="F326:G326"/>
    <mergeCell ref="H326:I326"/>
    <mergeCell ref="B322:C322"/>
    <mergeCell ref="D322:E322"/>
    <mergeCell ref="F322:G322"/>
    <mergeCell ref="H322:I322"/>
    <mergeCell ref="J322:K322"/>
    <mergeCell ref="L322:M322"/>
    <mergeCell ref="N322:O322"/>
    <mergeCell ref="B323:C323"/>
    <mergeCell ref="D323:E323"/>
    <mergeCell ref="F323:G323"/>
    <mergeCell ref="H323:I323"/>
    <mergeCell ref="J323:K323"/>
    <mergeCell ref="L323:M323"/>
    <mergeCell ref="N323:O323"/>
    <mergeCell ref="B319:C319"/>
    <mergeCell ref="D319:E319"/>
    <mergeCell ref="F319:G319"/>
    <mergeCell ref="H319:I319"/>
    <mergeCell ref="J319:K319"/>
    <mergeCell ref="L319:M319"/>
    <mergeCell ref="N319:O319"/>
    <mergeCell ref="B321:C321"/>
    <mergeCell ref="D321:E321"/>
    <mergeCell ref="F321:G321"/>
    <mergeCell ref="H321:I321"/>
    <mergeCell ref="J321:K321"/>
    <mergeCell ref="L321:M321"/>
    <mergeCell ref="N321:O321"/>
    <mergeCell ref="B320:C320"/>
    <mergeCell ref="D320:E320"/>
    <mergeCell ref="F320:G320"/>
    <mergeCell ref="H320:I320"/>
    <mergeCell ref="B317:C317"/>
    <mergeCell ref="D317:E317"/>
    <mergeCell ref="F317:G317"/>
    <mergeCell ref="H317:I317"/>
    <mergeCell ref="J317:K317"/>
    <mergeCell ref="L317:M317"/>
    <mergeCell ref="N317:O317"/>
    <mergeCell ref="B318:C318"/>
    <mergeCell ref="D318:E318"/>
    <mergeCell ref="F318:G318"/>
    <mergeCell ref="H318:I318"/>
    <mergeCell ref="J318:K318"/>
    <mergeCell ref="L318:M318"/>
    <mergeCell ref="N318:O318"/>
    <mergeCell ref="B315:C315"/>
    <mergeCell ref="D315:E315"/>
    <mergeCell ref="F315:G315"/>
    <mergeCell ref="H315:I315"/>
    <mergeCell ref="J315:K315"/>
    <mergeCell ref="L315:M315"/>
    <mergeCell ref="N315:O315"/>
    <mergeCell ref="B316:C316"/>
    <mergeCell ref="D316:E316"/>
    <mergeCell ref="F316:G316"/>
    <mergeCell ref="H316:I316"/>
    <mergeCell ref="J316:K316"/>
    <mergeCell ref="L316:M316"/>
    <mergeCell ref="N316:O316"/>
    <mergeCell ref="B313:C313"/>
    <mergeCell ref="D313:E313"/>
    <mergeCell ref="F313:G313"/>
    <mergeCell ref="H313:I313"/>
    <mergeCell ref="J313:K313"/>
    <mergeCell ref="L313:M313"/>
    <mergeCell ref="N313:O313"/>
    <mergeCell ref="B314:C314"/>
    <mergeCell ref="D314:E314"/>
    <mergeCell ref="F314:G314"/>
    <mergeCell ref="H314:I314"/>
    <mergeCell ref="J314:K314"/>
    <mergeCell ref="L314:M314"/>
    <mergeCell ref="N314:O314"/>
    <mergeCell ref="B311:C311"/>
    <mergeCell ref="D311:E311"/>
    <mergeCell ref="F311:G311"/>
    <mergeCell ref="H311:I311"/>
    <mergeCell ref="J311:K311"/>
    <mergeCell ref="L311:M311"/>
    <mergeCell ref="N311:O311"/>
    <mergeCell ref="B312:C312"/>
    <mergeCell ref="D312:E312"/>
    <mergeCell ref="F312:G312"/>
    <mergeCell ref="H312:I312"/>
    <mergeCell ref="J312:K312"/>
    <mergeCell ref="L312:M312"/>
    <mergeCell ref="N312:O312"/>
    <mergeCell ref="B308:C308"/>
    <mergeCell ref="D308:E308"/>
    <mergeCell ref="F308:G308"/>
    <mergeCell ref="H308:I308"/>
    <mergeCell ref="J308:K308"/>
    <mergeCell ref="L308:M308"/>
    <mergeCell ref="N308:O308"/>
    <mergeCell ref="B309:C309"/>
    <mergeCell ref="D309:E309"/>
    <mergeCell ref="F309:G309"/>
    <mergeCell ref="H309:I309"/>
    <mergeCell ref="J309:K309"/>
    <mergeCell ref="L309:M309"/>
    <mergeCell ref="N309:O309"/>
    <mergeCell ref="B306:C306"/>
    <mergeCell ref="D306:E306"/>
    <mergeCell ref="F306:G306"/>
    <mergeCell ref="H306:I306"/>
    <mergeCell ref="J306:K306"/>
    <mergeCell ref="L306:M306"/>
    <mergeCell ref="N306:O306"/>
    <mergeCell ref="B307:C307"/>
    <mergeCell ref="D307:E307"/>
    <mergeCell ref="F307:G307"/>
    <mergeCell ref="H307:I307"/>
    <mergeCell ref="J307:K307"/>
    <mergeCell ref="L307:M307"/>
    <mergeCell ref="N307:O307"/>
    <mergeCell ref="B304:C304"/>
    <mergeCell ref="D304:E304"/>
    <mergeCell ref="F304:G304"/>
    <mergeCell ref="H304:I304"/>
    <mergeCell ref="J304:K304"/>
    <mergeCell ref="L304:M304"/>
    <mergeCell ref="N304:O304"/>
    <mergeCell ref="B305:C305"/>
    <mergeCell ref="D305:E305"/>
    <mergeCell ref="F305:G305"/>
    <mergeCell ref="H305:I305"/>
    <mergeCell ref="J305:K305"/>
    <mergeCell ref="L305:M305"/>
    <mergeCell ref="N305:O305"/>
    <mergeCell ref="B301:C301"/>
    <mergeCell ref="D301:E301"/>
    <mergeCell ref="F301:G301"/>
    <mergeCell ref="H301:I301"/>
    <mergeCell ref="J301:K301"/>
    <mergeCell ref="L301:M301"/>
    <mergeCell ref="N301:O301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N302:O302"/>
    <mergeCell ref="B299:C299"/>
    <mergeCell ref="D299:E299"/>
    <mergeCell ref="F299:G299"/>
    <mergeCell ref="H299:I299"/>
    <mergeCell ref="J299:K299"/>
    <mergeCell ref="L299:M299"/>
    <mergeCell ref="N299:O299"/>
    <mergeCell ref="B300:C300"/>
    <mergeCell ref="D300:E300"/>
    <mergeCell ref="F300:G300"/>
    <mergeCell ref="H300:I300"/>
    <mergeCell ref="J300:K300"/>
    <mergeCell ref="L300:M300"/>
    <mergeCell ref="N300:O300"/>
    <mergeCell ref="B297:C297"/>
    <mergeCell ref="D297:E297"/>
    <mergeCell ref="F297:G297"/>
    <mergeCell ref="H297:I297"/>
    <mergeCell ref="J297:K297"/>
    <mergeCell ref="L297:M297"/>
    <mergeCell ref="N297:O297"/>
    <mergeCell ref="B298:C298"/>
    <mergeCell ref="D298:E298"/>
    <mergeCell ref="F298:G298"/>
    <mergeCell ref="H298:I298"/>
    <mergeCell ref="J298:K298"/>
    <mergeCell ref="L298:M298"/>
    <mergeCell ref="N298:O298"/>
    <mergeCell ref="B295:C295"/>
    <mergeCell ref="D295:E295"/>
    <mergeCell ref="F295:G295"/>
    <mergeCell ref="H295:I295"/>
    <mergeCell ref="J295:K295"/>
    <mergeCell ref="L295:M295"/>
    <mergeCell ref="N295:O295"/>
    <mergeCell ref="B296:C296"/>
    <mergeCell ref="D296:E296"/>
    <mergeCell ref="F296:G296"/>
    <mergeCell ref="H296:I296"/>
    <mergeCell ref="J296:K296"/>
    <mergeCell ref="L296:M296"/>
    <mergeCell ref="N296:O296"/>
    <mergeCell ref="B293:C293"/>
    <mergeCell ref="D293:E293"/>
    <mergeCell ref="F293:G293"/>
    <mergeCell ref="H293:I293"/>
    <mergeCell ref="J293:K293"/>
    <mergeCell ref="L293:M293"/>
    <mergeCell ref="N293:O293"/>
    <mergeCell ref="B294:C294"/>
    <mergeCell ref="D294:E294"/>
    <mergeCell ref="F294:G294"/>
    <mergeCell ref="H294:I294"/>
    <mergeCell ref="J294:K294"/>
    <mergeCell ref="L294:M294"/>
    <mergeCell ref="N294:O294"/>
    <mergeCell ref="B291:C291"/>
    <mergeCell ref="D291:E291"/>
    <mergeCell ref="F291:G291"/>
    <mergeCell ref="H291:I291"/>
    <mergeCell ref="J291:K291"/>
    <mergeCell ref="L291:M291"/>
    <mergeCell ref="N291:O291"/>
    <mergeCell ref="B292:C292"/>
    <mergeCell ref="D292:E292"/>
    <mergeCell ref="F292:G292"/>
    <mergeCell ref="H292:I292"/>
    <mergeCell ref="J292:K292"/>
    <mergeCell ref="L292:M292"/>
    <mergeCell ref="N292:O292"/>
    <mergeCell ref="N282:O282"/>
    <mergeCell ref="B283:C283"/>
    <mergeCell ref="D283:E283"/>
    <mergeCell ref="F283:G283"/>
    <mergeCell ref="H283:I283"/>
    <mergeCell ref="J283:K283"/>
    <mergeCell ref="L283:M283"/>
    <mergeCell ref="N283:O283"/>
    <mergeCell ref="N284:O284"/>
    <mergeCell ref="J284:K284"/>
    <mergeCell ref="L284:M284"/>
    <mergeCell ref="B290:C290"/>
    <mergeCell ref="D290:E290"/>
    <mergeCell ref="F290:G290"/>
    <mergeCell ref="H290:I290"/>
    <mergeCell ref="J290:K290"/>
    <mergeCell ref="L290:M290"/>
    <mergeCell ref="N290:O290"/>
    <mergeCell ref="B286:C286"/>
    <mergeCell ref="D286:E286"/>
    <mergeCell ref="F286:G286"/>
    <mergeCell ref="H286:I286"/>
    <mergeCell ref="J286:K286"/>
    <mergeCell ref="L286:M286"/>
    <mergeCell ref="N286:O286"/>
    <mergeCell ref="B287:C287"/>
    <mergeCell ref="D287:E287"/>
    <mergeCell ref="F287:G287"/>
    <mergeCell ref="H287:I287"/>
    <mergeCell ref="J287:K287"/>
    <mergeCell ref="L287:M287"/>
    <mergeCell ref="N287:O287"/>
    <mergeCell ref="B279:C279"/>
    <mergeCell ref="D279:E279"/>
    <mergeCell ref="F279:G279"/>
    <mergeCell ref="H279:I279"/>
    <mergeCell ref="J279:K279"/>
    <mergeCell ref="L279:M279"/>
    <mergeCell ref="N279:O279"/>
    <mergeCell ref="B280:C280"/>
    <mergeCell ref="D280:E280"/>
    <mergeCell ref="F280:G280"/>
    <mergeCell ref="H280:I280"/>
    <mergeCell ref="J280:K280"/>
    <mergeCell ref="L280:M280"/>
    <mergeCell ref="N280:O280"/>
    <mergeCell ref="B277:C277"/>
    <mergeCell ref="D277:E277"/>
    <mergeCell ref="F277:G277"/>
    <mergeCell ref="H277:I277"/>
    <mergeCell ref="J277:K277"/>
    <mergeCell ref="L277:M277"/>
    <mergeCell ref="N277:O277"/>
    <mergeCell ref="B278:C278"/>
    <mergeCell ref="D278:E278"/>
    <mergeCell ref="F278:G278"/>
    <mergeCell ref="H278:I278"/>
    <mergeCell ref="J278:K278"/>
    <mergeCell ref="L278:M278"/>
    <mergeCell ref="N278:O278"/>
    <mergeCell ref="B276:C276"/>
    <mergeCell ref="D276:E276"/>
    <mergeCell ref="F276:G276"/>
    <mergeCell ref="H276:I276"/>
    <mergeCell ref="J276:K276"/>
    <mergeCell ref="L276:M276"/>
    <mergeCell ref="N276:O276"/>
    <mergeCell ref="B240:C240"/>
    <mergeCell ref="D240:E240"/>
    <mergeCell ref="F240:G240"/>
    <mergeCell ref="H240:I240"/>
    <mergeCell ref="J240:K240"/>
    <mergeCell ref="L240:M240"/>
    <mergeCell ref="N240:O240"/>
    <mergeCell ref="B241:C241"/>
    <mergeCell ref="D241:E241"/>
    <mergeCell ref="F241:G241"/>
    <mergeCell ref="H241:I241"/>
    <mergeCell ref="J241:K241"/>
    <mergeCell ref="L241:M241"/>
    <mergeCell ref="N241:O241"/>
    <mergeCell ref="B274:C274"/>
    <mergeCell ref="D274:E274"/>
    <mergeCell ref="F274:G274"/>
    <mergeCell ref="H274:I274"/>
    <mergeCell ref="J274:K274"/>
    <mergeCell ref="L274:M274"/>
    <mergeCell ref="N274:O274"/>
    <mergeCell ref="B275:C275"/>
    <mergeCell ref="D275:E275"/>
    <mergeCell ref="F275:G275"/>
    <mergeCell ref="H275:I275"/>
    <mergeCell ref="J275:K275"/>
    <mergeCell ref="L275:M275"/>
    <mergeCell ref="N275:O275"/>
    <mergeCell ref="B272:C272"/>
    <mergeCell ref="D272:E272"/>
    <mergeCell ref="F272:G272"/>
    <mergeCell ref="H272:I272"/>
    <mergeCell ref="J272:K272"/>
    <mergeCell ref="L272:M272"/>
    <mergeCell ref="N272:O272"/>
    <mergeCell ref="B273:C273"/>
    <mergeCell ref="D273:E273"/>
    <mergeCell ref="F273:G273"/>
    <mergeCell ref="H273:I273"/>
    <mergeCell ref="J273:K273"/>
    <mergeCell ref="L273:M273"/>
    <mergeCell ref="N273:O273"/>
    <mergeCell ref="B270:C270"/>
    <mergeCell ref="D270:E270"/>
    <mergeCell ref="F270:G270"/>
    <mergeCell ref="H270:I270"/>
    <mergeCell ref="J270:K270"/>
    <mergeCell ref="L270:M270"/>
    <mergeCell ref="N270:O270"/>
    <mergeCell ref="B271:C271"/>
    <mergeCell ref="D271:E271"/>
    <mergeCell ref="F271:G271"/>
    <mergeCell ref="H271:I271"/>
    <mergeCell ref="J271:K271"/>
    <mergeCell ref="L271:M271"/>
    <mergeCell ref="N271:O271"/>
    <mergeCell ref="B268:C268"/>
    <mergeCell ref="D268:E268"/>
    <mergeCell ref="F268:G268"/>
    <mergeCell ref="H268:I268"/>
    <mergeCell ref="J268:K268"/>
    <mergeCell ref="L268:M268"/>
    <mergeCell ref="N268:O268"/>
    <mergeCell ref="B269:C269"/>
    <mergeCell ref="D269:E269"/>
    <mergeCell ref="F269:G269"/>
    <mergeCell ref="H269:I269"/>
    <mergeCell ref="J269:K269"/>
    <mergeCell ref="L269:M269"/>
    <mergeCell ref="N269:O269"/>
    <mergeCell ref="B266:C266"/>
    <mergeCell ref="D266:E266"/>
    <mergeCell ref="F266:G266"/>
    <mergeCell ref="H266:I266"/>
    <mergeCell ref="J266:K266"/>
    <mergeCell ref="L266:M266"/>
    <mergeCell ref="N266:O266"/>
    <mergeCell ref="B267:C267"/>
    <mergeCell ref="D267:E267"/>
    <mergeCell ref="F267:G267"/>
    <mergeCell ref="H267:I267"/>
    <mergeCell ref="J267:K267"/>
    <mergeCell ref="L267:M267"/>
    <mergeCell ref="N267:O267"/>
    <mergeCell ref="B264:C264"/>
    <mergeCell ref="D264:E264"/>
    <mergeCell ref="F264:G264"/>
    <mergeCell ref="H264:I264"/>
    <mergeCell ref="J264:K264"/>
    <mergeCell ref="L264:M264"/>
    <mergeCell ref="N264:O264"/>
    <mergeCell ref="B265:C265"/>
    <mergeCell ref="D265:E265"/>
    <mergeCell ref="F265:G265"/>
    <mergeCell ref="H265:I265"/>
    <mergeCell ref="J265:K265"/>
    <mergeCell ref="L265:M265"/>
    <mergeCell ref="N265:O265"/>
    <mergeCell ref="B262:C262"/>
    <mergeCell ref="D262:E262"/>
    <mergeCell ref="F262:G262"/>
    <mergeCell ref="H262:I262"/>
    <mergeCell ref="J262:K262"/>
    <mergeCell ref="L262:M262"/>
    <mergeCell ref="N262:O262"/>
    <mergeCell ref="B263:C263"/>
    <mergeCell ref="D263:E263"/>
    <mergeCell ref="F263:G263"/>
    <mergeCell ref="H263:I263"/>
    <mergeCell ref="J263:K263"/>
    <mergeCell ref="L263:M263"/>
    <mergeCell ref="N263:O263"/>
    <mergeCell ref="B260:C260"/>
    <mergeCell ref="D260:E260"/>
    <mergeCell ref="F260:G260"/>
    <mergeCell ref="H260:I260"/>
    <mergeCell ref="J260:K260"/>
    <mergeCell ref="L260:M260"/>
    <mergeCell ref="N260:O260"/>
    <mergeCell ref="B261:C261"/>
    <mergeCell ref="D261:E261"/>
    <mergeCell ref="F261:G261"/>
    <mergeCell ref="H261:I261"/>
    <mergeCell ref="J261:K261"/>
    <mergeCell ref="L261:M261"/>
    <mergeCell ref="N261:O261"/>
    <mergeCell ref="B258:C258"/>
    <mergeCell ref="D258:E258"/>
    <mergeCell ref="F258:G258"/>
    <mergeCell ref="H258:I258"/>
    <mergeCell ref="J258:K258"/>
    <mergeCell ref="L258:M258"/>
    <mergeCell ref="N258:O258"/>
    <mergeCell ref="B259:C259"/>
    <mergeCell ref="D259:E259"/>
    <mergeCell ref="F259:G259"/>
    <mergeCell ref="H259:I259"/>
    <mergeCell ref="J259:K259"/>
    <mergeCell ref="L259:M259"/>
    <mergeCell ref="N259:O259"/>
    <mergeCell ref="B255:C255"/>
    <mergeCell ref="D255:E255"/>
    <mergeCell ref="F255:G255"/>
    <mergeCell ref="H255:I255"/>
    <mergeCell ref="J255:K255"/>
    <mergeCell ref="L255:M255"/>
    <mergeCell ref="N255:O255"/>
    <mergeCell ref="B257:C257"/>
    <mergeCell ref="D257:E257"/>
    <mergeCell ref="F257:G257"/>
    <mergeCell ref="H257:I257"/>
    <mergeCell ref="J257:K257"/>
    <mergeCell ref="L257:M257"/>
    <mergeCell ref="N257:O257"/>
    <mergeCell ref="B256:C256"/>
    <mergeCell ref="D256:E256"/>
    <mergeCell ref="F256:G256"/>
    <mergeCell ref="H256:I256"/>
    <mergeCell ref="H254:I254"/>
    <mergeCell ref="J254:K254"/>
    <mergeCell ref="L254:M254"/>
    <mergeCell ref="N254:O254"/>
    <mergeCell ref="B250:C250"/>
    <mergeCell ref="D250:E250"/>
    <mergeCell ref="F250:G250"/>
    <mergeCell ref="H250:I250"/>
    <mergeCell ref="J250:K250"/>
    <mergeCell ref="L250:M250"/>
    <mergeCell ref="N250:O250"/>
    <mergeCell ref="B251:C251"/>
    <mergeCell ref="D251:E251"/>
    <mergeCell ref="F251:G251"/>
    <mergeCell ref="H251:I251"/>
    <mergeCell ref="J251:K251"/>
    <mergeCell ref="L251:M251"/>
    <mergeCell ref="N251:O251"/>
    <mergeCell ref="B238:C238"/>
    <mergeCell ref="D238:E238"/>
    <mergeCell ref="F238:G238"/>
    <mergeCell ref="H238:I238"/>
    <mergeCell ref="J238:K238"/>
    <mergeCell ref="L238:M238"/>
    <mergeCell ref="N238:O238"/>
    <mergeCell ref="B239:C239"/>
    <mergeCell ref="D239:E239"/>
    <mergeCell ref="F239:G239"/>
    <mergeCell ref="H239:I239"/>
    <mergeCell ref="J239:K239"/>
    <mergeCell ref="L239:M239"/>
    <mergeCell ref="N239:O239"/>
    <mergeCell ref="B236:C236"/>
    <mergeCell ref="D236:E236"/>
    <mergeCell ref="F236:G236"/>
    <mergeCell ref="H236:I236"/>
    <mergeCell ref="J236:K236"/>
    <mergeCell ref="L236:M236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B234:C234"/>
    <mergeCell ref="D234:E234"/>
    <mergeCell ref="F234:G234"/>
    <mergeCell ref="H234:I234"/>
    <mergeCell ref="J234:K234"/>
    <mergeCell ref="L234:M234"/>
    <mergeCell ref="N234:O234"/>
    <mergeCell ref="B235:C235"/>
    <mergeCell ref="D235:E235"/>
    <mergeCell ref="F235:G235"/>
    <mergeCell ref="H235:I235"/>
    <mergeCell ref="J235:K235"/>
    <mergeCell ref="L235:M235"/>
    <mergeCell ref="N235:O235"/>
    <mergeCell ref="B233:C233"/>
    <mergeCell ref="D233:E233"/>
    <mergeCell ref="F233:G233"/>
    <mergeCell ref="H233:I233"/>
    <mergeCell ref="J233:K233"/>
    <mergeCell ref="L233:M233"/>
    <mergeCell ref="N233:O233"/>
    <mergeCell ref="B231:C231"/>
    <mergeCell ref="D231:E231"/>
    <mergeCell ref="F231:G231"/>
    <mergeCell ref="H231:I231"/>
    <mergeCell ref="J231:K231"/>
    <mergeCell ref="L231:M231"/>
    <mergeCell ref="N231:O231"/>
    <mergeCell ref="B232:C232"/>
    <mergeCell ref="D232:E232"/>
    <mergeCell ref="F232:G232"/>
    <mergeCell ref="H232:I232"/>
    <mergeCell ref="J232:K232"/>
    <mergeCell ref="L232:M232"/>
    <mergeCell ref="N232:O232"/>
    <mergeCell ref="B228:C228"/>
    <mergeCell ref="D228:E228"/>
    <mergeCell ref="F228:G228"/>
    <mergeCell ref="H228:I228"/>
    <mergeCell ref="J228:K228"/>
    <mergeCell ref="L228:M228"/>
    <mergeCell ref="N228:O228"/>
    <mergeCell ref="B230:C230"/>
    <mergeCell ref="D230:E230"/>
    <mergeCell ref="F230:G230"/>
    <mergeCell ref="H230:I230"/>
    <mergeCell ref="J230:K230"/>
    <mergeCell ref="L230:M230"/>
    <mergeCell ref="N230:O230"/>
    <mergeCell ref="N229:O229"/>
    <mergeCell ref="B225:C225"/>
    <mergeCell ref="D225:E225"/>
    <mergeCell ref="F225:G225"/>
    <mergeCell ref="H225:I225"/>
    <mergeCell ref="J225:K225"/>
    <mergeCell ref="L225:M225"/>
    <mergeCell ref="N225:O225"/>
    <mergeCell ref="B227:C227"/>
    <mergeCell ref="D227:E227"/>
    <mergeCell ref="F227:G227"/>
    <mergeCell ref="H227:I227"/>
    <mergeCell ref="J227:K227"/>
    <mergeCell ref="L227:M227"/>
    <mergeCell ref="N227:O227"/>
    <mergeCell ref="B223:C223"/>
    <mergeCell ref="D223:E223"/>
    <mergeCell ref="F223:G223"/>
    <mergeCell ref="H223:I223"/>
    <mergeCell ref="J223:K223"/>
    <mergeCell ref="L223:M223"/>
    <mergeCell ref="N223:O223"/>
    <mergeCell ref="B224:C224"/>
    <mergeCell ref="D224:E224"/>
    <mergeCell ref="F224:G224"/>
    <mergeCell ref="H224:I224"/>
    <mergeCell ref="J224:K224"/>
    <mergeCell ref="L224:M224"/>
    <mergeCell ref="N224:O224"/>
    <mergeCell ref="B221:C221"/>
    <mergeCell ref="D221:E221"/>
    <mergeCell ref="F221:G221"/>
    <mergeCell ref="H221:I221"/>
    <mergeCell ref="J221:K221"/>
    <mergeCell ref="L221:M221"/>
    <mergeCell ref="N221:O221"/>
    <mergeCell ref="B222:C222"/>
    <mergeCell ref="D222:E222"/>
    <mergeCell ref="F222:G222"/>
    <mergeCell ref="H222:I222"/>
    <mergeCell ref="J222:K222"/>
    <mergeCell ref="L222:M222"/>
    <mergeCell ref="N222:O222"/>
    <mergeCell ref="B219:C219"/>
    <mergeCell ref="D219:E219"/>
    <mergeCell ref="F219:G219"/>
    <mergeCell ref="H219:I219"/>
    <mergeCell ref="J219:K219"/>
    <mergeCell ref="L219:M219"/>
    <mergeCell ref="N219:O219"/>
    <mergeCell ref="B220:C220"/>
    <mergeCell ref="D220:E220"/>
    <mergeCell ref="F220:G220"/>
    <mergeCell ref="H220:I220"/>
    <mergeCell ref="J220:K220"/>
    <mergeCell ref="L220:M220"/>
    <mergeCell ref="N220:O220"/>
    <mergeCell ref="B217:C217"/>
    <mergeCell ref="D217:E217"/>
    <mergeCell ref="F217:G217"/>
    <mergeCell ref="H217:I217"/>
    <mergeCell ref="J217:K217"/>
    <mergeCell ref="L217:M217"/>
    <mergeCell ref="N217:O217"/>
    <mergeCell ref="B218:C218"/>
    <mergeCell ref="D218:E218"/>
    <mergeCell ref="F218:G218"/>
    <mergeCell ref="H218:I218"/>
    <mergeCell ref="J218:K218"/>
    <mergeCell ref="L218:M218"/>
    <mergeCell ref="N218:O218"/>
    <mergeCell ref="B215:C215"/>
    <mergeCell ref="D215:E215"/>
    <mergeCell ref="F215:G215"/>
    <mergeCell ref="H215:I215"/>
    <mergeCell ref="J215:K215"/>
    <mergeCell ref="L215:M215"/>
    <mergeCell ref="N215:O215"/>
    <mergeCell ref="B216:C216"/>
    <mergeCell ref="D216:E216"/>
    <mergeCell ref="F216:G216"/>
    <mergeCell ref="H216:I216"/>
    <mergeCell ref="J216:K216"/>
    <mergeCell ref="L216:M216"/>
    <mergeCell ref="N216:O216"/>
    <mergeCell ref="J79:K79"/>
    <mergeCell ref="B209:C209"/>
    <mergeCell ref="D209:E209"/>
    <mergeCell ref="F209:G209"/>
    <mergeCell ref="H209:I209"/>
    <mergeCell ref="J209:K209"/>
    <mergeCell ref="L209:M209"/>
    <mergeCell ref="N209:O209"/>
    <mergeCell ref="B210:C210"/>
    <mergeCell ref="D210:E210"/>
    <mergeCell ref="F210:G210"/>
    <mergeCell ref="H210:I210"/>
    <mergeCell ref="J210:K210"/>
    <mergeCell ref="L210:M210"/>
    <mergeCell ref="N210:O210"/>
    <mergeCell ref="B207:C207"/>
    <mergeCell ref="D207:E207"/>
    <mergeCell ref="F207:G207"/>
    <mergeCell ref="H207:I207"/>
    <mergeCell ref="J207:K207"/>
    <mergeCell ref="L207:M207"/>
    <mergeCell ref="N207:O207"/>
    <mergeCell ref="B208:C208"/>
    <mergeCell ref="D208:E208"/>
    <mergeCell ref="F208:G208"/>
    <mergeCell ref="H208:I208"/>
    <mergeCell ref="J208:K208"/>
    <mergeCell ref="L208:M208"/>
    <mergeCell ref="N208:O208"/>
    <mergeCell ref="D88:E88"/>
    <mergeCell ref="F88:G88"/>
    <mergeCell ref="H88:I88"/>
    <mergeCell ref="N66:O66"/>
    <mergeCell ref="B205:C205"/>
    <mergeCell ref="D205:E205"/>
    <mergeCell ref="F205:G205"/>
    <mergeCell ref="H205:I205"/>
    <mergeCell ref="J205:K205"/>
    <mergeCell ref="L205:M205"/>
    <mergeCell ref="N205:O205"/>
    <mergeCell ref="B206:C206"/>
    <mergeCell ref="D206:E206"/>
    <mergeCell ref="F206:G206"/>
    <mergeCell ref="H206:I206"/>
    <mergeCell ref="J206:K206"/>
    <mergeCell ref="L206:M206"/>
    <mergeCell ref="N206:O206"/>
    <mergeCell ref="F69:G69"/>
    <mergeCell ref="H69:I69"/>
    <mergeCell ref="J69:K69"/>
    <mergeCell ref="L69:M69"/>
    <mergeCell ref="N69:O69"/>
    <mergeCell ref="F80:G80"/>
    <mergeCell ref="H80:I80"/>
    <mergeCell ref="J80:K80"/>
    <mergeCell ref="L80:M80"/>
    <mergeCell ref="N80:O80"/>
    <mergeCell ref="F78:G78"/>
    <mergeCell ref="H78:I78"/>
    <mergeCell ref="J78:K78"/>
    <mergeCell ref="L78:M78"/>
    <mergeCell ref="N78:O78"/>
    <mergeCell ref="F79:G79"/>
    <mergeCell ref="H79:I79"/>
    <mergeCell ref="N64:O64"/>
    <mergeCell ref="F61:G61"/>
    <mergeCell ref="H61:I61"/>
    <mergeCell ref="J61:K61"/>
    <mergeCell ref="L61:M61"/>
    <mergeCell ref="N61:O61"/>
    <mergeCell ref="F62:G62"/>
    <mergeCell ref="H62:I62"/>
    <mergeCell ref="J62:K62"/>
    <mergeCell ref="L62:M62"/>
    <mergeCell ref="N62:O62"/>
    <mergeCell ref="L79:M79"/>
    <mergeCell ref="N79:O79"/>
    <mergeCell ref="F67:G67"/>
    <mergeCell ref="H67:I67"/>
    <mergeCell ref="J67:K67"/>
    <mergeCell ref="L67:M67"/>
    <mergeCell ref="N67:O67"/>
    <mergeCell ref="F68:G68"/>
    <mergeCell ref="H68:I68"/>
    <mergeCell ref="J68:K68"/>
    <mergeCell ref="L68:M68"/>
    <mergeCell ref="N68:O68"/>
    <mergeCell ref="F65:G65"/>
    <mergeCell ref="H65:I65"/>
    <mergeCell ref="J65:K65"/>
    <mergeCell ref="L65:M65"/>
    <mergeCell ref="N65:O65"/>
    <mergeCell ref="F66:G66"/>
    <mergeCell ref="H66:I66"/>
    <mergeCell ref="J66:K66"/>
    <mergeCell ref="L66:M66"/>
    <mergeCell ref="N59:O59"/>
    <mergeCell ref="F60:G60"/>
    <mergeCell ref="H60:I60"/>
    <mergeCell ref="J60:K60"/>
    <mergeCell ref="L60:M60"/>
    <mergeCell ref="N60:O60"/>
    <mergeCell ref="F56:G56"/>
    <mergeCell ref="H56:I56"/>
    <mergeCell ref="J56:K56"/>
    <mergeCell ref="L56:M56"/>
    <mergeCell ref="N56:O56"/>
    <mergeCell ref="F57:G57"/>
    <mergeCell ref="H57:I57"/>
    <mergeCell ref="J57:K57"/>
    <mergeCell ref="L57:M57"/>
    <mergeCell ref="N57:O57"/>
    <mergeCell ref="F63:G63"/>
    <mergeCell ref="H63:I63"/>
    <mergeCell ref="J63:K63"/>
    <mergeCell ref="L63:M63"/>
    <mergeCell ref="N63:O63"/>
    <mergeCell ref="H58:I58"/>
    <mergeCell ref="J58:K58"/>
    <mergeCell ref="L58:M58"/>
    <mergeCell ref="N58:O58"/>
    <mergeCell ref="N54:O54"/>
    <mergeCell ref="F55:G55"/>
    <mergeCell ref="H55:I55"/>
    <mergeCell ref="J55:K55"/>
    <mergeCell ref="L55:M55"/>
    <mergeCell ref="N55:O55"/>
    <mergeCell ref="N51:O51"/>
    <mergeCell ref="F52:G52"/>
    <mergeCell ref="H52:I52"/>
    <mergeCell ref="J52:K52"/>
    <mergeCell ref="L52:M52"/>
    <mergeCell ref="N52:O52"/>
    <mergeCell ref="N48:O48"/>
    <mergeCell ref="F49:G49"/>
    <mergeCell ref="H49:I49"/>
    <mergeCell ref="J49:K49"/>
    <mergeCell ref="L49:M49"/>
    <mergeCell ref="N49:O49"/>
    <mergeCell ref="D78:E78"/>
    <mergeCell ref="D79:E79"/>
    <mergeCell ref="D80:E80"/>
    <mergeCell ref="D69:E69"/>
    <mergeCell ref="D51:E51"/>
    <mergeCell ref="D52:E52"/>
    <mergeCell ref="A76:O76"/>
    <mergeCell ref="F50:G50"/>
    <mergeCell ref="H50:I50"/>
    <mergeCell ref="J50:K50"/>
    <mergeCell ref="L50:M50"/>
    <mergeCell ref="N50:O50"/>
    <mergeCell ref="F51:G51"/>
    <mergeCell ref="H51:I51"/>
    <mergeCell ref="J51:K51"/>
    <mergeCell ref="L51:M51"/>
    <mergeCell ref="F48:G48"/>
    <mergeCell ref="H48:I48"/>
    <mergeCell ref="J48:K48"/>
    <mergeCell ref="L48:M48"/>
    <mergeCell ref="D66:E66"/>
    <mergeCell ref="D67:E67"/>
    <mergeCell ref="D60:E60"/>
    <mergeCell ref="D61:E61"/>
    <mergeCell ref="N53:O53"/>
    <mergeCell ref="D62:E62"/>
    <mergeCell ref="D63:E63"/>
    <mergeCell ref="D64:E64"/>
    <mergeCell ref="D65:E65"/>
    <mergeCell ref="D53:E53"/>
    <mergeCell ref="D54:E54"/>
    <mergeCell ref="D55:E55"/>
    <mergeCell ref="D56:E56"/>
    <mergeCell ref="D57:E57"/>
    <mergeCell ref="D59:E59"/>
    <mergeCell ref="D48:E48"/>
    <mergeCell ref="D49:E49"/>
    <mergeCell ref="D50:E50"/>
    <mergeCell ref="F53:G53"/>
    <mergeCell ref="H53:I53"/>
    <mergeCell ref="J53:K53"/>
    <mergeCell ref="L41:M41"/>
    <mergeCell ref="L53:M53"/>
    <mergeCell ref="F59:G59"/>
    <mergeCell ref="H59:I59"/>
    <mergeCell ref="J59:K59"/>
    <mergeCell ref="L59:M59"/>
    <mergeCell ref="F64:G64"/>
    <mergeCell ref="H64:I64"/>
    <mergeCell ref="J64:K64"/>
    <mergeCell ref="L64:M64"/>
    <mergeCell ref="F54:G54"/>
    <mergeCell ref="H54:I54"/>
    <mergeCell ref="J54:K54"/>
    <mergeCell ref="L54:M54"/>
    <mergeCell ref="D58:E58"/>
    <mergeCell ref="F58:G58"/>
    <mergeCell ref="N41:O41"/>
    <mergeCell ref="A43:O43"/>
    <mergeCell ref="A45:O45"/>
    <mergeCell ref="D47:E47"/>
    <mergeCell ref="F47:G47"/>
    <mergeCell ref="N47:O47"/>
    <mergeCell ref="A41:E41"/>
    <mergeCell ref="F41:G41"/>
    <mergeCell ref="H41:I41"/>
    <mergeCell ref="J41:K41"/>
    <mergeCell ref="H47:I47"/>
    <mergeCell ref="J47:K47"/>
    <mergeCell ref="L47:M47"/>
    <mergeCell ref="A40:E40"/>
    <mergeCell ref="F40:G40"/>
    <mergeCell ref="H40:I40"/>
    <mergeCell ref="J40:K40"/>
    <mergeCell ref="L40:M40"/>
    <mergeCell ref="N40:O40"/>
    <mergeCell ref="A29:O29"/>
    <mergeCell ref="A31:E31"/>
    <mergeCell ref="F31:G31"/>
    <mergeCell ref="H31:I31"/>
    <mergeCell ref="J31:K31"/>
    <mergeCell ref="L31:M31"/>
    <mergeCell ref="N31:O31"/>
    <mergeCell ref="A39:E39"/>
    <mergeCell ref="F39:G39"/>
    <mergeCell ref="H39:I39"/>
    <mergeCell ref="J39:K39"/>
    <mergeCell ref="L39:M39"/>
    <mergeCell ref="N39:O39"/>
    <mergeCell ref="A36:O36"/>
    <mergeCell ref="A38:E38"/>
    <mergeCell ref="F38:G38"/>
    <mergeCell ref="H38:I38"/>
    <mergeCell ref="J38:K38"/>
    <mergeCell ref="L38:M38"/>
    <mergeCell ref="N38:O38"/>
    <mergeCell ref="A34:E34"/>
    <mergeCell ref="F34:G34"/>
    <mergeCell ref="H34:I34"/>
    <mergeCell ref="J34:K34"/>
    <mergeCell ref="L34:M34"/>
    <mergeCell ref="N34:O34"/>
    <mergeCell ref="N33:O33"/>
    <mergeCell ref="A32:E32"/>
    <mergeCell ref="F32:G32"/>
    <mergeCell ref="H32:I32"/>
    <mergeCell ref="J32:K32"/>
    <mergeCell ref="L32:M32"/>
    <mergeCell ref="A16:O16"/>
    <mergeCell ref="A17:O17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H23:I23"/>
    <mergeCell ref="J23:K23"/>
    <mergeCell ref="L23:M23"/>
    <mergeCell ref="N23:O23"/>
    <mergeCell ref="F23:G23"/>
    <mergeCell ref="N21:O21"/>
    <mergeCell ref="F22:G22"/>
    <mergeCell ref="H22:I22"/>
    <mergeCell ref="J22:K22"/>
    <mergeCell ref="L22:M22"/>
    <mergeCell ref="N22:O22"/>
    <mergeCell ref="N19:O19"/>
    <mergeCell ref="F20:G20"/>
    <mergeCell ref="H20:I20"/>
    <mergeCell ref="J20:K20"/>
    <mergeCell ref="L20:M20"/>
    <mergeCell ref="N20:O20"/>
    <mergeCell ref="A25:E25"/>
    <mergeCell ref="F19:G19"/>
    <mergeCell ref="H19:I19"/>
    <mergeCell ref="J19:K19"/>
    <mergeCell ref="L19:M19"/>
    <mergeCell ref="F21:G21"/>
    <mergeCell ref="H21:I21"/>
    <mergeCell ref="J21:K21"/>
    <mergeCell ref="L21:M21"/>
    <mergeCell ref="A22:E22"/>
    <mergeCell ref="A23:E23"/>
    <mergeCell ref="A24:E24"/>
    <mergeCell ref="A19:E19"/>
    <mergeCell ref="A20:E20"/>
    <mergeCell ref="A21:E21"/>
    <mergeCell ref="F26:G26"/>
    <mergeCell ref="H26:I26"/>
    <mergeCell ref="J26:K26"/>
    <mergeCell ref="L26:M26"/>
    <mergeCell ref="N26:O26"/>
    <mergeCell ref="N32:O32"/>
    <mergeCell ref="A68:E68"/>
    <mergeCell ref="A26:E26"/>
    <mergeCell ref="A33:E33"/>
    <mergeCell ref="F33:G33"/>
    <mergeCell ref="H33:I33"/>
    <mergeCell ref="J33:K33"/>
    <mergeCell ref="L33:M33"/>
    <mergeCell ref="J88:K88"/>
    <mergeCell ref="L88:M88"/>
    <mergeCell ref="N88:O88"/>
    <mergeCell ref="D87:E87"/>
    <mergeCell ref="F87:G87"/>
    <mergeCell ref="H87:I87"/>
    <mergeCell ref="J87:K87"/>
    <mergeCell ref="L87:M87"/>
    <mergeCell ref="N87:O87"/>
    <mergeCell ref="D86:E86"/>
    <mergeCell ref="F86:G86"/>
    <mergeCell ref="H86:I86"/>
    <mergeCell ref="J86:K86"/>
    <mergeCell ref="L86:M86"/>
    <mergeCell ref="N86:O86"/>
    <mergeCell ref="D81:E81"/>
    <mergeCell ref="F81:G81"/>
    <mergeCell ref="H81:I81"/>
    <mergeCell ref="J81:K81"/>
    <mergeCell ref="L81:M81"/>
    <mergeCell ref="N81:O81"/>
    <mergeCell ref="D84:E84"/>
    <mergeCell ref="F84:G84"/>
    <mergeCell ref="H84:I84"/>
    <mergeCell ref="H93:I93"/>
    <mergeCell ref="J93:K93"/>
    <mergeCell ref="L93:M93"/>
    <mergeCell ref="N93:O93"/>
    <mergeCell ref="D89:E89"/>
    <mergeCell ref="F89:G89"/>
    <mergeCell ref="H89:I89"/>
    <mergeCell ref="J89:K89"/>
    <mergeCell ref="L89:M89"/>
    <mergeCell ref="N89:O89"/>
    <mergeCell ref="D92:E92"/>
    <mergeCell ref="F92:G92"/>
    <mergeCell ref="H92:I92"/>
    <mergeCell ref="J92:K92"/>
    <mergeCell ref="L92:M92"/>
    <mergeCell ref="D90:E90"/>
    <mergeCell ref="F90:G90"/>
    <mergeCell ref="H90:I90"/>
    <mergeCell ref="J90:K90"/>
    <mergeCell ref="L90:M90"/>
    <mergeCell ref="N90:O90"/>
    <mergeCell ref="D91:E91"/>
    <mergeCell ref="F91:G91"/>
    <mergeCell ref="H91:I91"/>
    <mergeCell ref="J91:K91"/>
    <mergeCell ref="L91:M91"/>
    <mergeCell ref="N91:O91"/>
    <mergeCell ref="N92:O92"/>
    <mergeCell ref="N102:O102"/>
    <mergeCell ref="N115:O115"/>
    <mergeCell ref="D95:E95"/>
    <mergeCell ref="F95:G95"/>
    <mergeCell ref="H95:I95"/>
    <mergeCell ref="J95:K95"/>
    <mergeCell ref="L95:M95"/>
    <mergeCell ref="N95:O95"/>
    <mergeCell ref="D100:E100"/>
    <mergeCell ref="F100:G100"/>
    <mergeCell ref="H100:I100"/>
    <mergeCell ref="D108:E108"/>
    <mergeCell ref="F108:G108"/>
    <mergeCell ref="H108:I108"/>
    <mergeCell ref="J108:K108"/>
    <mergeCell ref="L108:M108"/>
    <mergeCell ref="N108:O108"/>
    <mergeCell ref="D103:E103"/>
    <mergeCell ref="F103:G103"/>
    <mergeCell ref="H103:I103"/>
    <mergeCell ref="J103:K103"/>
    <mergeCell ref="L103:M103"/>
    <mergeCell ref="N103:O103"/>
    <mergeCell ref="D107:E107"/>
    <mergeCell ref="F107:G107"/>
    <mergeCell ref="H107:I107"/>
    <mergeCell ref="J107:K107"/>
    <mergeCell ref="L107:M107"/>
    <mergeCell ref="N107:O107"/>
    <mergeCell ref="D104:E104"/>
    <mergeCell ref="F104:G104"/>
    <mergeCell ref="H104:I104"/>
    <mergeCell ref="J104:K104"/>
    <mergeCell ref="F116:G116"/>
    <mergeCell ref="H116:I116"/>
    <mergeCell ref="J116:K116"/>
    <mergeCell ref="L116:M116"/>
    <mergeCell ref="N116:O116"/>
    <mergeCell ref="D111:E111"/>
    <mergeCell ref="F111:G111"/>
    <mergeCell ref="H111:I111"/>
    <mergeCell ref="J111:K111"/>
    <mergeCell ref="L111:M111"/>
    <mergeCell ref="N111:O111"/>
    <mergeCell ref="D114:E114"/>
    <mergeCell ref="F114:G114"/>
    <mergeCell ref="H114:I114"/>
    <mergeCell ref="J114:K114"/>
    <mergeCell ref="N104:O104"/>
    <mergeCell ref="F106:G106"/>
    <mergeCell ref="H106:I106"/>
    <mergeCell ref="J106:K106"/>
    <mergeCell ref="L106:M106"/>
    <mergeCell ref="N106:O106"/>
    <mergeCell ref="D110:E110"/>
    <mergeCell ref="F110:G110"/>
    <mergeCell ref="H110:I110"/>
    <mergeCell ref="J110:K110"/>
    <mergeCell ref="L110:M110"/>
    <mergeCell ref="N110:O110"/>
    <mergeCell ref="D115:E115"/>
    <mergeCell ref="F115:G115"/>
    <mergeCell ref="H115:I115"/>
    <mergeCell ref="J115:K115"/>
    <mergeCell ref="L115:M115"/>
    <mergeCell ref="J123:K123"/>
    <mergeCell ref="L123:M123"/>
    <mergeCell ref="N123:O123"/>
    <mergeCell ref="D112:E112"/>
    <mergeCell ref="F112:G112"/>
    <mergeCell ref="H112:I112"/>
    <mergeCell ref="J112:K112"/>
    <mergeCell ref="L112:M112"/>
    <mergeCell ref="N112:O112"/>
    <mergeCell ref="D113:E113"/>
    <mergeCell ref="F113:G113"/>
    <mergeCell ref="H113:I113"/>
    <mergeCell ref="J113:K113"/>
    <mergeCell ref="L113:M113"/>
    <mergeCell ref="N113:O113"/>
    <mergeCell ref="J117:K117"/>
    <mergeCell ref="L117:M117"/>
    <mergeCell ref="N117:O117"/>
    <mergeCell ref="F119:G119"/>
    <mergeCell ref="D118:E118"/>
    <mergeCell ref="F118:G118"/>
    <mergeCell ref="H118:I118"/>
    <mergeCell ref="J118:K118"/>
    <mergeCell ref="F117:G117"/>
    <mergeCell ref="H117:I117"/>
    <mergeCell ref="J121:K121"/>
    <mergeCell ref="L121:M121"/>
    <mergeCell ref="N121:O121"/>
    <mergeCell ref="D122:E122"/>
    <mergeCell ref="D116:E116"/>
    <mergeCell ref="D117:E117"/>
    <mergeCell ref="D119:E119"/>
    <mergeCell ref="A146:E146"/>
    <mergeCell ref="H139:I139"/>
    <mergeCell ref="J139:K139"/>
    <mergeCell ref="L139:M139"/>
    <mergeCell ref="N139:O139"/>
    <mergeCell ref="H140:I140"/>
    <mergeCell ref="J140:K140"/>
    <mergeCell ref="L140:M140"/>
    <mergeCell ref="N140:O140"/>
    <mergeCell ref="H141:I141"/>
    <mergeCell ref="J141:K141"/>
    <mergeCell ref="L141:M141"/>
    <mergeCell ref="N141:O141"/>
    <mergeCell ref="H142:I142"/>
    <mergeCell ref="J142:K142"/>
    <mergeCell ref="L142:M142"/>
    <mergeCell ref="F139:G139"/>
    <mergeCell ref="F140:G140"/>
    <mergeCell ref="F141:G141"/>
    <mergeCell ref="F142:G142"/>
    <mergeCell ref="F145:G145"/>
    <mergeCell ref="N142:O142"/>
    <mergeCell ref="F143:G143"/>
    <mergeCell ref="H143:I143"/>
    <mergeCell ref="A140:E140"/>
    <mergeCell ref="A141:E141"/>
    <mergeCell ref="A142:E142"/>
    <mergeCell ref="A143:E143"/>
    <mergeCell ref="A144:E144"/>
    <mergeCell ref="A145:E145"/>
    <mergeCell ref="A133:E13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62:E162"/>
    <mergeCell ref="A163:E163"/>
    <mergeCell ref="A177:E177"/>
    <mergeCell ref="A164:E164"/>
    <mergeCell ref="A166:E166"/>
    <mergeCell ref="A167:E167"/>
    <mergeCell ref="A172:E172"/>
    <mergeCell ref="A173:E173"/>
    <mergeCell ref="A174:E174"/>
    <mergeCell ref="A175:E175"/>
    <mergeCell ref="A176:E176"/>
    <mergeCell ref="A170:E170"/>
    <mergeCell ref="A171:E171"/>
    <mergeCell ref="A148:E148"/>
    <mergeCell ref="A150:E150"/>
    <mergeCell ref="A151:E151"/>
    <mergeCell ref="A152:E152"/>
    <mergeCell ref="A149:E149"/>
    <mergeCell ref="H152:I152"/>
    <mergeCell ref="J152:K152"/>
    <mergeCell ref="L152:M152"/>
    <mergeCell ref="N152:O152"/>
    <mergeCell ref="H148:I148"/>
    <mergeCell ref="J148:K148"/>
    <mergeCell ref="L148:M148"/>
    <mergeCell ref="N148:O148"/>
    <mergeCell ref="F147:G147"/>
    <mergeCell ref="F150:G150"/>
    <mergeCell ref="F152:G152"/>
    <mergeCell ref="A153:E153"/>
    <mergeCell ref="H162:I162"/>
    <mergeCell ref="H155:I155"/>
    <mergeCell ref="J155:K155"/>
    <mergeCell ref="L155:M155"/>
    <mergeCell ref="N155:O155"/>
    <mergeCell ref="H159:I159"/>
    <mergeCell ref="J159:K159"/>
    <mergeCell ref="L159:M159"/>
    <mergeCell ref="N159:O159"/>
    <mergeCell ref="J144:K144"/>
    <mergeCell ref="L144:M144"/>
    <mergeCell ref="N144:O144"/>
    <mergeCell ref="H145:I145"/>
    <mergeCell ref="J145:K145"/>
    <mergeCell ref="L145:M145"/>
    <mergeCell ref="N145:O145"/>
    <mergeCell ref="F146:G146"/>
    <mergeCell ref="H146:I146"/>
    <mergeCell ref="J146:K146"/>
    <mergeCell ref="L146:M146"/>
    <mergeCell ref="N146:O146"/>
    <mergeCell ref="L161:M161"/>
    <mergeCell ref="N161:O161"/>
    <mergeCell ref="F157:G157"/>
    <mergeCell ref="H157:I157"/>
    <mergeCell ref="J157:K157"/>
    <mergeCell ref="L157:M157"/>
    <mergeCell ref="N157:O157"/>
    <mergeCell ref="H158:I158"/>
    <mergeCell ref="J158:K158"/>
    <mergeCell ref="L158:M158"/>
    <mergeCell ref="N158:O158"/>
    <mergeCell ref="H160:I160"/>
    <mergeCell ref="J160:K160"/>
    <mergeCell ref="L160:M160"/>
    <mergeCell ref="N160:O160"/>
    <mergeCell ref="F160:G160"/>
    <mergeCell ref="H126:I126"/>
    <mergeCell ref="J126:K126"/>
    <mergeCell ref="L126:M126"/>
    <mergeCell ref="F127:G127"/>
    <mergeCell ref="H127:I127"/>
    <mergeCell ref="H150:I150"/>
    <mergeCell ref="J150:K150"/>
    <mergeCell ref="L150:M150"/>
    <mergeCell ref="N150:O150"/>
    <mergeCell ref="F151:G151"/>
    <mergeCell ref="H151:I151"/>
    <mergeCell ref="J151:K151"/>
    <mergeCell ref="L151:M151"/>
    <mergeCell ref="N151:O151"/>
    <mergeCell ref="N154:O154"/>
    <mergeCell ref="J143:K143"/>
    <mergeCell ref="L143:M143"/>
    <mergeCell ref="N143:O143"/>
    <mergeCell ref="F144:G144"/>
    <mergeCell ref="H144:I144"/>
    <mergeCell ref="J147:K147"/>
    <mergeCell ref="L147:M147"/>
    <mergeCell ref="N147:O147"/>
    <mergeCell ref="F148:G148"/>
    <mergeCell ref="A137:O137"/>
    <mergeCell ref="A139:E139"/>
    <mergeCell ref="A147:E147"/>
    <mergeCell ref="F133:G133"/>
    <mergeCell ref="H133:I133"/>
    <mergeCell ref="J133:K133"/>
    <mergeCell ref="L133:M133"/>
    <mergeCell ref="N133:O133"/>
    <mergeCell ref="L128:M128"/>
    <mergeCell ref="N128:O128"/>
    <mergeCell ref="N129:O129"/>
    <mergeCell ref="D127:E127"/>
    <mergeCell ref="D128:E128"/>
    <mergeCell ref="D129:E129"/>
    <mergeCell ref="F126:G126"/>
    <mergeCell ref="N127:O127"/>
    <mergeCell ref="F128:G128"/>
    <mergeCell ref="H128:I128"/>
    <mergeCell ref="J128:K128"/>
    <mergeCell ref="J127:K127"/>
    <mergeCell ref="L127:M127"/>
    <mergeCell ref="F129:G129"/>
    <mergeCell ref="D130:E130"/>
    <mergeCell ref="F130:G130"/>
    <mergeCell ref="H130:I130"/>
    <mergeCell ref="J130:K130"/>
    <mergeCell ref="L130:M130"/>
    <mergeCell ref="N130:O130"/>
    <mergeCell ref="D126:E126"/>
    <mergeCell ref="N126:O126"/>
    <mergeCell ref="J132:K132"/>
    <mergeCell ref="F154:G154"/>
    <mergeCell ref="F156:G156"/>
    <mergeCell ref="F158:G158"/>
    <mergeCell ref="H147:I147"/>
    <mergeCell ref="F149:G149"/>
    <mergeCell ref="H149:I149"/>
    <mergeCell ref="J149:K149"/>
    <mergeCell ref="L149:M149"/>
    <mergeCell ref="N149:O149"/>
    <mergeCell ref="H156:I156"/>
    <mergeCell ref="J156:K156"/>
    <mergeCell ref="L156:M156"/>
    <mergeCell ref="N156:O156"/>
    <mergeCell ref="J162:K162"/>
    <mergeCell ref="L162:M162"/>
    <mergeCell ref="N162:O162"/>
    <mergeCell ref="F163:G163"/>
    <mergeCell ref="H163:I163"/>
    <mergeCell ref="F153:G153"/>
    <mergeCell ref="H153:I153"/>
    <mergeCell ref="J153:K153"/>
    <mergeCell ref="L153:M153"/>
    <mergeCell ref="N153:O153"/>
    <mergeCell ref="H154:I154"/>
    <mergeCell ref="J154:K154"/>
    <mergeCell ref="L154:M154"/>
    <mergeCell ref="F155:G155"/>
    <mergeCell ref="F162:G162"/>
    <mergeCell ref="F161:G161"/>
    <mergeCell ref="H161:I161"/>
    <mergeCell ref="J161:K161"/>
    <mergeCell ref="F159:G159"/>
    <mergeCell ref="F164:G164"/>
    <mergeCell ref="H164:I164"/>
    <mergeCell ref="F166:G166"/>
    <mergeCell ref="H166:I166"/>
    <mergeCell ref="F167:G167"/>
    <mergeCell ref="H167:I167"/>
    <mergeCell ref="F168:G168"/>
    <mergeCell ref="H168:I168"/>
    <mergeCell ref="F171:G171"/>
    <mergeCell ref="H171:I171"/>
    <mergeCell ref="J163:K163"/>
    <mergeCell ref="L163:M163"/>
    <mergeCell ref="N163:O163"/>
    <mergeCell ref="A165:E165"/>
    <mergeCell ref="A168:E168"/>
    <mergeCell ref="A169:E169"/>
    <mergeCell ref="J164:K164"/>
    <mergeCell ref="L164:M164"/>
    <mergeCell ref="N164:O164"/>
    <mergeCell ref="J166:K166"/>
    <mergeCell ref="L166:M166"/>
    <mergeCell ref="N166:O166"/>
    <mergeCell ref="J167:K167"/>
    <mergeCell ref="L167:M167"/>
    <mergeCell ref="N167:O167"/>
    <mergeCell ref="F165:G165"/>
    <mergeCell ref="H165:I165"/>
    <mergeCell ref="J165:K165"/>
    <mergeCell ref="L165:M165"/>
    <mergeCell ref="N165:O165"/>
    <mergeCell ref="F174:G174"/>
    <mergeCell ref="H174:I174"/>
    <mergeCell ref="J168:K168"/>
    <mergeCell ref="L168:M168"/>
    <mergeCell ref="N168:O168"/>
    <mergeCell ref="F169:G169"/>
    <mergeCell ref="H169:I169"/>
    <mergeCell ref="J169:K169"/>
    <mergeCell ref="L169:M169"/>
    <mergeCell ref="N169:O169"/>
    <mergeCell ref="F170:G170"/>
    <mergeCell ref="H170:I170"/>
    <mergeCell ref="J170:K170"/>
    <mergeCell ref="L170:M170"/>
    <mergeCell ref="N170:O170"/>
    <mergeCell ref="J171:K171"/>
    <mergeCell ref="L171:M171"/>
    <mergeCell ref="N171:O171"/>
    <mergeCell ref="F172:G172"/>
    <mergeCell ref="H172:I172"/>
    <mergeCell ref="J172:K172"/>
    <mergeCell ref="L172:M172"/>
    <mergeCell ref="N172:O172"/>
    <mergeCell ref="F173:G173"/>
    <mergeCell ref="H173:I173"/>
    <mergeCell ref="J173:K173"/>
    <mergeCell ref="L173:M173"/>
    <mergeCell ref="N173:O173"/>
    <mergeCell ref="J174:K174"/>
    <mergeCell ref="L174:M174"/>
    <mergeCell ref="N174:O174"/>
    <mergeCell ref="A182:E182"/>
    <mergeCell ref="F182:G182"/>
    <mergeCell ref="H182:I182"/>
    <mergeCell ref="J182:K182"/>
    <mergeCell ref="L182:M182"/>
    <mergeCell ref="F175:G175"/>
    <mergeCell ref="H175:I175"/>
    <mergeCell ref="J175:K175"/>
    <mergeCell ref="L175:M175"/>
    <mergeCell ref="N175:O175"/>
    <mergeCell ref="F176:G176"/>
    <mergeCell ref="H176:I176"/>
    <mergeCell ref="J176:K176"/>
    <mergeCell ref="L176:M176"/>
    <mergeCell ref="N176:O176"/>
    <mergeCell ref="A178:E178"/>
    <mergeCell ref="F178:G178"/>
    <mergeCell ref="H178:I178"/>
    <mergeCell ref="J178:K178"/>
    <mergeCell ref="L178:M178"/>
    <mergeCell ref="N178:O178"/>
    <mergeCell ref="A179:E179"/>
    <mergeCell ref="F179:G179"/>
    <mergeCell ref="H179:I179"/>
    <mergeCell ref="J179:K179"/>
    <mergeCell ref="L179:M179"/>
    <mergeCell ref="N179:O179"/>
    <mergeCell ref="H177:I177"/>
    <mergeCell ref="J177:K177"/>
    <mergeCell ref="L177:M177"/>
    <mergeCell ref="N177:O177"/>
    <mergeCell ref="F177:G177"/>
    <mergeCell ref="L187:M187"/>
    <mergeCell ref="N187:O187"/>
    <mergeCell ref="D188:E188"/>
    <mergeCell ref="D189:E189"/>
    <mergeCell ref="D190:E190"/>
    <mergeCell ref="F191:G191"/>
    <mergeCell ref="H191:I191"/>
    <mergeCell ref="J191:K191"/>
    <mergeCell ref="L191:M191"/>
    <mergeCell ref="N191:O191"/>
    <mergeCell ref="F192:G192"/>
    <mergeCell ref="H192:I192"/>
    <mergeCell ref="D191:E191"/>
    <mergeCell ref="D192:E192"/>
    <mergeCell ref="J188:K188"/>
    <mergeCell ref="L188:M188"/>
    <mergeCell ref="N188:O188"/>
    <mergeCell ref="F189:G189"/>
    <mergeCell ref="H190:I190"/>
    <mergeCell ref="J190:K190"/>
    <mergeCell ref="L190:M190"/>
    <mergeCell ref="N190:O190"/>
    <mergeCell ref="L189:M189"/>
    <mergeCell ref="N189:O189"/>
    <mergeCell ref="F188:G188"/>
    <mergeCell ref="H188:I188"/>
    <mergeCell ref="H189:I189"/>
    <mergeCell ref="J189:K189"/>
    <mergeCell ref="A185:O185"/>
    <mergeCell ref="A180:E180"/>
    <mergeCell ref="F180:G180"/>
    <mergeCell ref="H180:I180"/>
    <mergeCell ref="J180:K180"/>
    <mergeCell ref="L180:M180"/>
    <mergeCell ref="N180:O180"/>
    <mergeCell ref="A181:E181"/>
    <mergeCell ref="F181:G181"/>
    <mergeCell ref="H181:I181"/>
    <mergeCell ref="J181:K181"/>
    <mergeCell ref="L181:M181"/>
    <mergeCell ref="N181:O181"/>
    <mergeCell ref="D187:E187"/>
    <mergeCell ref="B340:C340"/>
    <mergeCell ref="B338:C338"/>
    <mergeCell ref="D338:E338"/>
    <mergeCell ref="D242:E242"/>
    <mergeCell ref="F242:G242"/>
    <mergeCell ref="H242:I242"/>
    <mergeCell ref="J242:K242"/>
    <mergeCell ref="L242:M242"/>
    <mergeCell ref="N242:O242"/>
    <mergeCell ref="A202:O202"/>
    <mergeCell ref="J192:K192"/>
    <mergeCell ref="L192:M192"/>
    <mergeCell ref="N192:O192"/>
    <mergeCell ref="F193:G193"/>
    <mergeCell ref="H193:I193"/>
    <mergeCell ref="F187:G187"/>
    <mergeCell ref="H187:I187"/>
    <mergeCell ref="J187:K187"/>
    <mergeCell ref="B444:C444"/>
    <mergeCell ref="D444:E444"/>
    <mergeCell ref="F444:G444"/>
    <mergeCell ref="H444:I444"/>
    <mergeCell ref="J444:K444"/>
    <mergeCell ref="L444:M444"/>
    <mergeCell ref="N444:O444"/>
    <mergeCell ref="J382:K382"/>
    <mergeCell ref="L382:M382"/>
    <mergeCell ref="N382:O382"/>
    <mergeCell ref="B383:C383"/>
    <mergeCell ref="D383:E383"/>
    <mergeCell ref="F383:G383"/>
    <mergeCell ref="H383:I383"/>
    <mergeCell ref="J383:K383"/>
    <mergeCell ref="L383:M383"/>
    <mergeCell ref="N383:O383"/>
    <mergeCell ref="B429:C429"/>
    <mergeCell ref="D429:E429"/>
    <mergeCell ref="F429:G429"/>
    <mergeCell ref="H429:I429"/>
    <mergeCell ref="J429:K429"/>
    <mergeCell ref="L429:M429"/>
    <mergeCell ref="N429:O429"/>
    <mergeCell ref="B385:C385"/>
    <mergeCell ref="B441:C441"/>
    <mergeCell ref="D441:E441"/>
    <mergeCell ref="B443:C443"/>
    <mergeCell ref="D443:E443"/>
    <mergeCell ref="F443:G443"/>
    <mergeCell ref="H443:I443"/>
    <mergeCell ref="J443:K443"/>
    <mergeCell ref="B450:C450"/>
    <mergeCell ref="D450:E450"/>
    <mergeCell ref="F450:G450"/>
    <mergeCell ref="H450:I450"/>
    <mergeCell ref="J450:K450"/>
    <mergeCell ref="L450:M450"/>
    <mergeCell ref="N450:O450"/>
    <mergeCell ref="B451:C451"/>
    <mergeCell ref="D451:E451"/>
    <mergeCell ref="F451:G451"/>
    <mergeCell ref="H451:I451"/>
    <mergeCell ref="J451:K451"/>
    <mergeCell ref="L451:M451"/>
    <mergeCell ref="N451:O451"/>
    <mergeCell ref="B445:C445"/>
    <mergeCell ref="D445:E445"/>
    <mergeCell ref="F445:G445"/>
    <mergeCell ref="H445:I445"/>
    <mergeCell ref="J445:K445"/>
    <mergeCell ref="L445:M445"/>
    <mergeCell ref="N445:O445"/>
    <mergeCell ref="B446:C446"/>
    <mergeCell ref="D446:E446"/>
    <mergeCell ref="F446:G446"/>
    <mergeCell ref="H446:I446"/>
    <mergeCell ref="J446:K446"/>
    <mergeCell ref="L446:M446"/>
    <mergeCell ref="N446:O446"/>
    <mergeCell ref="B449:C449"/>
    <mergeCell ref="D449:E449"/>
    <mergeCell ref="F449:G449"/>
    <mergeCell ref="H449:I449"/>
    <mergeCell ref="B452:C452"/>
    <mergeCell ref="D452:E452"/>
    <mergeCell ref="F452:G452"/>
    <mergeCell ref="H452:I452"/>
    <mergeCell ref="J452:K452"/>
    <mergeCell ref="L452:M452"/>
    <mergeCell ref="N452:O452"/>
    <mergeCell ref="B453:C453"/>
    <mergeCell ref="D453:E453"/>
    <mergeCell ref="F453:G453"/>
    <mergeCell ref="H453:I453"/>
    <mergeCell ref="J453:K453"/>
    <mergeCell ref="L453:M453"/>
    <mergeCell ref="N453:O453"/>
    <mergeCell ref="B454:C454"/>
    <mergeCell ref="D454:E454"/>
    <mergeCell ref="F454:G454"/>
    <mergeCell ref="H454:I454"/>
    <mergeCell ref="J454:K454"/>
    <mergeCell ref="L454:M454"/>
    <mergeCell ref="N454:O454"/>
    <mergeCell ref="B456:C456"/>
    <mergeCell ref="D456:E456"/>
    <mergeCell ref="F456:G456"/>
    <mergeCell ref="H456:I456"/>
    <mergeCell ref="J456:K456"/>
    <mergeCell ref="L456:M456"/>
    <mergeCell ref="N456:O456"/>
    <mergeCell ref="B455:C455"/>
    <mergeCell ref="D455:E455"/>
    <mergeCell ref="F455:G455"/>
    <mergeCell ref="H455:I455"/>
    <mergeCell ref="J455:K455"/>
    <mergeCell ref="L455:M455"/>
    <mergeCell ref="N455:O455"/>
    <mergeCell ref="B457:C457"/>
    <mergeCell ref="D457:E457"/>
    <mergeCell ref="F457:G457"/>
    <mergeCell ref="H457:I457"/>
    <mergeCell ref="J457:K457"/>
    <mergeCell ref="L457:M457"/>
    <mergeCell ref="N457:O457"/>
    <mergeCell ref="B458:C458"/>
    <mergeCell ref="D458:E458"/>
    <mergeCell ref="F458:G458"/>
    <mergeCell ref="H458:I458"/>
    <mergeCell ref="J458:K458"/>
    <mergeCell ref="L458:M458"/>
    <mergeCell ref="N458:O458"/>
    <mergeCell ref="B459:C459"/>
    <mergeCell ref="D459:E459"/>
    <mergeCell ref="F459:G459"/>
    <mergeCell ref="H459:I459"/>
    <mergeCell ref="J459:K459"/>
    <mergeCell ref="L459:M459"/>
    <mergeCell ref="N459:O459"/>
    <mergeCell ref="B460:C460"/>
    <mergeCell ref="D460:E460"/>
    <mergeCell ref="F460:G460"/>
    <mergeCell ref="H460:I460"/>
    <mergeCell ref="J460:K460"/>
    <mergeCell ref="L460:M460"/>
    <mergeCell ref="N460:O460"/>
    <mergeCell ref="B461:C461"/>
    <mergeCell ref="D461:E461"/>
    <mergeCell ref="F461:G461"/>
    <mergeCell ref="H461:I461"/>
    <mergeCell ref="J461:K461"/>
    <mergeCell ref="L461:M461"/>
    <mergeCell ref="N461:O461"/>
    <mergeCell ref="B462:C462"/>
    <mergeCell ref="D462:E462"/>
    <mergeCell ref="F462:G462"/>
    <mergeCell ref="H462:I462"/>
    <mergeCell ref="J462:K462"/>
    <mergeCell ref="L462:M462"/>
    <mergeCell ref="N462:O462"/>
    <mergeCell ref="B463:C463"/>
    <mergeCell ref="D463:E463"/>
    <mergeCell ref="F463:G463"/>
    <mergeCell ref="H463:I463"/>
    <mergeCell ref="J463:K463"/>
    <mergeCell ref="L463:M463"/>
    <mergeCell ref="N463:O463"/>
    <mergeCell ref="B464:C464"/>
    <mergeCell ref="D464:E464"/>
    <mergeCell ref="F464:G464"/>
    <mergeCell ref="H464:I464"/>
    <mergeCell ref="J464:K464"/>
    <mergeCell ref="L464:M464"/>
    <mergeCell ref="N464:O464"/>
    <mergeCell ref="B465:C465"/>
    <mergeCell ref="D465:E465"/>
    <mergeCell ref="F465:G465"/>
    <mergeCell ref="H465:I465"/>
    <mergeCell ref="J465:K465"/>
    <mergeCell ref="L465:M465"/>
    <mergeCell ref="N465:O465"/>
    <mergeCell ref="B466:C466"/>
    <mergeCell ref="D466:E466"/>
    <mergeCell ref="F466:G466"/>
    <mergeCell ref="H466:I466"/>
    <mergeCell ref="J466:K466"/>
    <mergeCell ref="L466:M466"/>
    <mergeCell ref="N466:O466"/>
    <mergeCell ref="B467:C467"/>
    <mergeCell ref="D467:E467"/>
    <mergeCell ref="F467:G467"/>
    <mergeCell ref="H467:I467"/>
    <mergeCell ref="J467:K467"/>
    <mergeCell ref="L467:M467"/>
    <mergeCell ref="N467:O467"/>
    <mergeCell ref="B468:C468"/>
    <mergeCell ref="D468:E468"/>
    <mergeCell ref="F468:G468"/>
    <mergeCell ref="H468:I468"/>
    <mergeCell ref="J468:K468"/>
    <mergeCell ref="L468:M468"/>
    <mergeCell ref="N468:O468"/>
    <mergeCell ref="B469:C469"/>
    <mergeCell ref="D469:E469"/>
    <mergeCell ref="F469:G469"/>
    <mergeCell ref="H469:I469"/>
    <mergeCell ref="J469:K469"/>
    <mergeCell ref="L469:M469"/>
    <mergeCell ref="N469:O469"/>
    <mergeCell ref="B478:C478"/>
    <mergeCell ref="D478:E478"/>
    <mergeCell ref="F478:G478"/>
    <mergeCell ref="H478:I478"/>
    <mergeCell ref="J478:K478"/>
    <mergeCell ref="H477:I477"/>
    <mergeCell ref="J477:K477"/>
    <mergeCell ref="L477:M477"/>
    <mergeCell ref="B470:C470"/>
    <mergeCell ref="D470:E470"/>
    <mergeCell ref="F470:G470"/>
    <mergeCell ref="H470:I470"/>
    <mergeCell ref="J470:K470"/>
    <mergeCell ref="L470:M470"/>
    <mergeCell ref="N470:O470"/>
    <mergeCell ref="B471:C471"/>
    <mergeCell ref="D471:E471"/>
    <mergeCell ref="F471:G471"/>
    <mergeCell ref="H471:I471"/>
    <mergeCell ref="J471:K471"/>
    <mergeCell ref="L471:M471"/>
    <mergeCell ref="N471:O471"/>
    <mergeCell ref="B472:C472"/>
    <mergeCell ref="D472:E472"/>
    <mergeCell ref="F472:G472"/>
    <mergeCell ref="H472:I472"/>
    <mergeCell ref="J472:K472"/>
    <mergeCell ref="L472:M472"/>
    <mergeCell ref="N472:O472"/>
    <mergeCell ref="B473:C473"/>
    <mergeCell ref="D473:E473"/>
    <mergeCell ref="F473:G473"/>
    <mergeCell ref="B474:C474"/>
    <mergeCell ref="D474:E474"/>
    <mergeCell ref="F474:G474"/>
    <mergeCell ref="H474:I474"/>
    <mergeCell ref="J474:K474"/>
    <mergeCell ref="L474:M474"/>
    <mergeCell ref="N474:O474"/>
    <mergeCell ref="B475:C475"/>
    <mergeCell ref="D475:E475"/>
    <mergeCell ref="F475:G475"/>
    <mergeCell ref="H475:I475"/>
    <mergeCell ref="J475:K475"/>
    <mergeCell ref="L475:M475"/>
    <mergeCell ref="N475:O475"/>
    <mergeCell ref="H488:I488"/>
    <mergeCell ref="J488:K488"/>
    <mergeCell ref="L488:M488"/>
    <mergeCell ref="N488:O488"/>
    <mergeCell ref="D481:E481"/>
    <mergeCell ref="F481:G481"/>
    <mergeCell ref="H481:I481"/>
    <mergeCell ref="J481:K481"/>
    <mergeCell ref="L481:M481"/>
    <mergeCell ref="N481:O481"/>
    <mergeCell ref="B482:C482"/>
    <mergeCell ref="D482:E482"/>
    <mergeCell ref="F482:G482"/>
    <mergeCell ref="H482:I482"/>
    <mergeCell ref="J482:K482"/>
    <mergeCell ref="L482:M482"/>
    <mergeCell ref="N482:O482"/>
    <mergeCell ref="B483:C483"/>
    <mergeCell ref="B489:C489"/>
    <mergeCell ref="D489:E489"/>
    <mergeCell ref="F489:G489"/>
    <mergeCell ref="H489:I489"/>
    <mergeCell ref="J489:K489"/>
    <mergeCell ref="L489:M489"/>
    <mergeCell ref="N489:O489"/>
    <mergeCell ref="B490:C490"/>
    <mergeCell ref="D490:E490"/>
    <mergeCell ref="F490:G490"/>
    <mergeCell ref="H490:I490"/>
    <mergeCell ref="J490:K490"/>
    <mergeCell ref="L490:M490"/>
    <mergeCell ref="N490:O490"/>
    <mergeCell ref="B491:C491"/>
    <mergeCell ref="D491:E491"/>
    <mergeCell ref="F491:G491"/>
    <mergeCell ref="H491:I491"/>
    <mergeCell ref="J491:K491"/>
    <mergeCell ref="L491:M491"/>
    <mergeCell ref="N491:O491"/>
    <mergeCell ref="B492:C492"/>
    <mergeCell ref="D492:E492"/>
    <mergeCell ref="F492:G492"/>
    <mergeCell ref="H492:I492"/>
    <mergeCell ref="J492:K492"/>
    <mergeCell ref="L492:M492"/>
    <mergeCell ref="N492:O492"/>
    <mergeCell ref="B493:C493"/>
    <mergeCell ref="D493:E493"/>
    <mergeCell ref="F493:G493"/>
    <mergeCell ref="H493:I493"/>
    <mergeCell ref="J493:K493"/>
    <mergeCell ref="L493:M493"/>
    <mergeCell ref="N493:O493"/>
    <mergeCell ref="B494:C494"/>
    <mergeCell ref="D494:E494"/>
    <mergeCell ref="F494:G494"/>
    <mergeCell ref="H494:I494"/>
    <mergeCell ref="J494:K494"/>
    <mergeCell ref="L494:M494"/>
    <mergeCell ref="N494:O494"/>
    <mergeCell ref="B495:C495"/>
    <mergeCell ref="D495:E495"/>
    <mergeCell ref="F495:G495"/>
    <mergeCell ref="H495:I495"/>
    <mergeCell ref="J495:K495"/>
    <mergeCell ref="L495:M495"/>
    <mergeCell ref="N495:O495"/>
    <mergeCell ref="B496:C496"/>
    <mergeCell ref="D496:E496"/>
    <mergeCell ref="F496:G496"/>
    <mergeCell ref="H496:I496"/>
    <mergeCell ref="J496:K496"/>
    <mergeCell ref="L496:M496"/>
    <mergeCell ref="N496:O496"/>
    <mergeCell ref="B497:C497"/>
    <mergeCell ref="D497:E497"/>
    <mergeCell ref="F497:G497"/>
    <mergeCell ref="H497:I497"/>
    <mergeCell ref="J497:K497"/>
    <mergeCell ref="L497:M497"/>
    <mergeCell ref="N497:O497"/>
    <mergeCell ref="B498:C498"/>
    <mergeCell ref="D498:E498"/>
    <mergeCell ref="F498:G498"/>
    <mergeCell ref="H498:I498"/>
    <mergeCell ref="J498:K498"/>
    <mergeCell ref="L498:M498"/>
    <mergeCell ref="N498:O498"/>
    <mergeCell ref="B499:C499"/>
    <mergeCell ref="D499:E499"/>
    <mergeCell ref="F499:G499"/>
    <mergeCell ref="H499:I499"/>
    <mergeCell ref="J499:K499"/>
    <mergeCell ref="L499:M499"/>
    <mergeCell ref="N499:O499"/>
    <mergeCell ref="J504:K504"/>
    <mergeCell ref="L504:M504"/>
    <mergeCell ref="N504:O504"/>
    <mergeCell ref="B500:C500"/>
    <mergeCell ref="D500:E500"/>
    <mergeCell ref="F500:G500"/>
    <mergeCell ref="H500:I500"/>
    <mergeCell ref="J500:K500"/>
    <mergeCell ref="L500:M500"/>
    <mergeCell ref="N500:O500"/>
    <mergeCell ref="B501:C501"/>
    <mergeCell ref="D501:E501"/>
    <mergeCell ref="F501:G501"/>
    <mergeCell ref="H501:I501"/>
    <mergeCell ref="J501:K501"/>
    <mergeCell ref="L501:M501"/>
    <mergeCell ref="N501:O501"/>
    <mergeCell ref="B502:C502"/>
    <mergeCell ref="D502:E502"/>
    <mergeCell ref="F502:G502"/>
    <mergeCell ref="H502:I502"/>
    <mergeCell ref="J502:K502"/>
    <mergeCell ref="L502:M502"/>
    <mergeCell ref="N502:O502"/>
    <mergeCell ref="B511:C511"/>
    <mergeCell ref="D511:E511"/>
    <mergeCell ref="F511:G511"/>
    <mergeCell ref="H511:I511"/>
    <mergeCell ref="J511:K511"/>
    <mergeCell ref="L511:M511"/>
    <mergeCell ref="N511:O511"/>
    <mergeCell ref="B503:C503"/>
    <mergeCell ref="D503:E503"/>
    <mergeCell ref="F503:G503"/>
    <mergeCell ref="H503:I503"/>
    <mergeCell ref="J503:K503"/>
    <mergeCell ref="L503:M503"/>
    <mergeCell ref="N503:O503"/>
    <mergeCell ref="B506:C506"/>
    <mergeCell ref="D506:E506"/>
    <mergeCell ref="F506:G506"/>
    <mergeCell ref="H506:I506"/>
    <mergeCell ref="J506:K506"/>
    <mergeCell ref="L506:M506"/>
    <mergeCell ref="N506:O506"/>
    <mergeCell ref="B507:C507"/>
    <mergeCell ref="D507:E507"/>
    <mergeCell ref="F507:G507"/>
    <mergeCell ref="H507:I507"/>
    <mergeCell ref="J507:K507"/>
    <mergeCell ref="L507:M507"/>
    <mergeCell ref="N507:O507"/>
    <mergeCell ref="B504:C504"/>
    <mergeCell ref="D504:E504"/>
    <mergeCell ref="F504:G504"/>
    <mergeCell ref="H504:I504"/>
    <mergeCell ref="B508:C508"/>
    <mergeCell ref="D508:E508"/>
    <mergeCell ref="F508:G508"/>
    <mergeCell ref="H508:I508"/>
    <mergeCell ref="J508:K508"/>
    <mergeCell ref="L508:M508"/>
    <mergeCell ref="N508:O508"/>
    <mergeCell ref="B509:C509"/>
    <mergeCell ref="D509:E509"/>
    <mergeCell ref="F509:G509"/>
    <mergeCell ref="H509:I509"/>
    <mergeCell ref="J509:K509"/>
    <mergeCell ref="L509:M509"/>
    <mergeCell ref="N509:O509"/>
    <mergeCell ref="B510:C510"/>
    <mergeCell ref="D510:E510"/>
    <mergeCell ref="F510:G510"/>
    <mergeCell ref="H510:I510"/>
    <mergeCell ref="J510:K510"/>
    <mergeCell ref="L510:M510"/>
    <mergeCell ref="N510:O510"/>
    <mergeCell ref="B514:C514"/>
    <mergeCell ref="D514:E514"/>
    <mergeCell ref="F514:G514"/>
    <mergeCell ref="H514:I514"/>
    <mergeCell ref="J514:K514"/>
    <mergeCell ref="L514:M514"/>
    <mergeCell ref="N514:O514"/>
    <mergeCell ref="B515:C515"/>
    <mergeCell ref="D515:E515"/>
    <mergeCell ref="F515:G515"/>
    <mergeCell ref="H515:I515"/>
    <mergeCell ref="J515:K515"/>
    <mergeCell ref="L515:M515"/>
    <mergeCell ref="N515:O515"/>
    <mergeCell ref="B512:C512"/>
    <mergeCell ref="D512:E512"/>
    <mergeCell ref="F512:G512"/>
    <mergeCell ref="H512:I512"/>
    <mergeCell ref="J512:K512"/>
    <mergeCell ref="L512:M512"/>
    <mergeCell ref="N512:O512"/>
    <mergeCell ref="B513:C513"/>
    <mergeCell ref="D513:E513"/>
    <mergeCell ref="F513:G513"/>
    <mergeCell ref="H513:I513"/>
    <mergeCell ref="J513:K513"/>
    <mergeCell ref="L513:M513"/>
    <mergeCell ref="N513:O513"/>
    <mergeCell ref="B516:C516"/>
    <mergeCell ref="D516:E516"/>
    <mergeCell ref="F516:G516"/>
    <mergeCell ref="H516:I516"/>
    <mergeCell ref="J516:K516"/>
    <mergeCell ref="L516:M516"/>
    <mergeCell ref="N516:O516"/>
    <mergeCell ref="B517:C517"/>
    <mergeCell ref="D517:E517"/>
    <mergeCell ref="F517:G517"/>
    <mergeCell ref="H517:I517"/>
    <mergeCell ref="J517:K517"/>
    <mergeCell ref="L517:M517"/>
    <mergeCell ref="N517:O517"/>
    <mergeCell ref="B518:C518"/>
    <mergeCell ref="D518:E518"/>
    <mergeCell ref="F518:G518"/>
    <mergeCell ref="H518:I518"/>
    <mergeCell ref="J518:K518"/>
    <mergeCell ref="L518:M518"/>
    <mergeCell ref="N518:O518"/>
    <mergeCell ref="B519:C519"/>
    <mergeCell ref="D519:E519"/>
    <mergeCell ref="F519:G519"/>
    <mergeCell ref="H519:I519"/>
    <mergeCell ref="J519:K519"/>
    <mergeCell ref="L519:M519"/>
    <mergeCell ref="N519:O519"/>
    <mergeCell ref="B520:C520"/>
    <mergeCell ref="D520:E520"/>
    <mergeCell ref="F520:G520"/>
    <mergeCell ref="H520:I520"/>
    <mergeCell ref="J520:K520"/>
    <mergeCell ref="L520:M520"/>
    <mergeCell ref="N520:O520"/>
    <mergeCell ref="B521:C521"/>
    <mergeCell ref="D521:E521"/>
    <mergeCell ref="F521:G521"/>
    <mergeCell ref="H521:I521"/>
    <mergeCell ref="J521:K521"/>
    <mergeCell ref="L521:M521"/>
    <mergeCell ref="N521:O521"/>
    <mergeCell ref="B522:C522"/>
    <mergeCell ref="D522:E522"/>
    <mergeCell ref="F522:G522"/>
    <mergeCell ref="H522:I522"/>
    <mergeCell ref="J522:K522"/>
    <mergeCell ref="L522:M522"/>
    <mergeCell ref="N522:O522"/>
    <mergeCell ref="B523:C523"/>
    <mergeCell ref="D523:E523"/>
    <mergeCell ref="F523:G523"/>
    <mergeCell ref="H523:I523"/>
    <mergeCell ref="J523:K523"/>
    <mergeCell ref="L523:M523"/>
    <mergeCell ref="N523:O523"/>
    <mergeCell ref="B524:C524"/>
    <mergeCell ref="D524:E524"/>
    <mergeCell ref="F524:G524"/>
    <mergeCell ref="H524:I524"/>
    <mergeCell ref="J524:K524"/>
    <mergeCell ref="L524:M524"/>
    <mergeCell ref="N524:O524"/>
    <mergeCell ref="B526:C526"/>
    <mergeCell ref="D526:E526"/>
    <mergeCell ref="F526:G526"/>
    <mergeCell ref="H526:I526"/>
    <mergeCell ref="J526:K526"/>
    <mergeCell ref="L526:M526"/>
    <mergeCell ref="N526:O526"/>
    <mergeCell ref="B528:C528"/>
    <mergeCell ref="D528:E528"/>
    <mergeCell ref="F528:G528"/>
    <mergeCell ref="H528:I528"/>
    <mergeCell ref="J528:K528"/>
    <mergeCell ref="L528:M528"/>
    <mergeCell ref="N528:O528"/>
    <mergeCell ref="B525:C525"/>
    <mergeCell ref="D525:E525"/>
    <mergeCell ref="F525:G525"/>
    <mergeCell ref="H525:I525"/>
    <mergeCell ref="J525:K525"/>
    <mergeCell ref="L525:M525"/>
    <mergeCell ref="N525:O525"/>
    <mergeCell ref="B527:C527"/>
    <mergeCell ref="D527:E527"/>
    <mergeCell ref="F527:G527"/>
    <mergeCell ref="H527:I527"/>
    <mergeCell ref="J527:K527"/>
    <mergeCell ref="L527:M527"/>
    <mergeCell ref="N527:O527"/>
    <mergeCell ref="J536:K536"/>
    <mergeCell ref="L536:M536"/>
    <mergeCell ref="N536:O536"/>
    <mergeCell ref="B529:C529"/>
    <mergeCell ref="D529:E529"/>
    <mergeCell ref="F529:G529"/>
    <mergeCell ref="H529:I529"/>
    <mergeCell ref="J529:K529"/>
    <mergeCell ref="L529:M529"/>
    <mergeCell ref="N529:O529"/>
    <mergeCell ref="B530:C530"/>
    <mergeCell ref="D530:E530"/>
    <mergeCell ref="F530:G530"/>
    <mergeCell ref="H530:I530"/>
    <mergeCell ref="J530:K530"/>
    <mergeCell ref="L530:M530"/>
    <mergeCell ref="N530:O530"/>
    <mergeCell ref="B531:C531"/>
    <mergeCell ref="D531:E531"/>
    <mergeCell ref="F531:G531"/>
    <mergeCell ref="H531:I531"/>
    <mergeCell ref="J531:K531"/>
    <mergeCell ref="L531:M531"/>
    <mergeCell ref="N531:O531"/>
    <mergeCell ref="B532:C532"/>
    <mergeCell ref="D532:E532"/>
    <mergeCell ref="F532:G532"/>
    <mergeCell ref="H532:I532"/>
    <mergeCell ref="J532:K532"/>
    <mergeCell ref="L532:M532"/>
    <mergeCell ref="N532:O532"/>
    <mergeCell ref="D534:E534"/>
    <mergeCell ref="B537:C537"/>
    <mergeCell ref="D537:E537"/>
    <mergeCell ref="F537:G537"/>
    <mergeCell ref="H537:I537"/>
    <mergeCell ref="J537:K537"/>
    <mergeCell ref="L537:M537"/>
    <mergeCell ref="N537:O537"/>
    <mergeCell ref="B538:C538"/>
    <mergeCell ref="D538:E538"/>
    <mergeCell ref="F538:G538"/>
    <mergeCell ref="H538:I538"/>
    <mergeCell ref="J538:K538"/>
    <mergeCell ref="L538:M538"/>
    <mergeCell ref="N538:O538"/>
    <mergeCell ref="B533:C533"/>
    <mergeCell ref="D533:E533"/>
    <mergeCell ref="F533:G533"/>
    <mergeCell ref="H533:I533"/>
    <mergeCell ref="J533:K533"/>
    <mergeCell ref="L533:M533"/>
    <mergeCell ref="N533:O533"/>
    <mergeCell ref="B535:C535"/>
    <mergeCell ref="D535:E535"/>
    <mergeCell ref="F535:G535"/>
    <mergeCell ref="H535:I535"/>
    <mergeCell ref="J535:K535"/>
    <mergeCell ref="L535:M535"/>
    <mergeCell ref="N535:O535"/>
    <mergeCell ref="B536:C536"/>
    <mergeCell ref="D536:E536"/>
    <mergeCell ref="F536:G536"/>
    <mergeCell ref="H536:I536"/>
    <mergeCell ref="B539:C539"/>
    <mergeCell ref="D539:E539"/>
    <mergeCell ref="F539:G539"/>
    <mergeCell ref="H539:I539"/>
    <mergeCell ref="J539:K539"/>
    <mergeCell ref="L539:M539"/>
    <mergeCell ref="N539:O539"/>
    <mergeCell ref="B540:C540"/>
    <mergeCell ref="D540:E540"/>
    <mergeCell ref="F540:G540"/>
    <mergeCell ref="H540:I540"/>
    <mergeCell ref="J540:K540"/>
    <mergeCell ref="L540:M540"/>
    <mergeCell ref="N540:O540"/>
    <mergeCell ref="B542:C542"/>
    <mergeCell ref="D542:E542"/>
    <mergeCell ref="F542:G542"/>
    <mergeCell ref="H542:I542"/>
    <mergeCell ref="J542:K542"/>
    <mergeCell ref="L542:M542"/>
    <mergeCell ref="N542:O542"/>
    <mergeCell ref="B543:C543"/>
    <mergeCell ref="D543:E543"/>
    <mergeCell ref="F543:G543"/>
    <mergeCell ref="H543:I543"/>
    <mergeCell ref="J543:K543"/>
    <mergeCell ref="L543:M543"/>
    <mergeCell ref="N543:O543"/>
    <mergeCell ref="B541:C541"/>
    <mergeCell ref="D541:E541"/>
    <mergeCell ref="F541:G541"/>
    <mergeCell ref="H541:I541"/>
    <mergeCell ref="J541:K541"/>
    <mergeCell ref="L541:M541"/>
    <mergeCell ref="N541:O541"/>
    <mergeCell ref="B544:C544"/>
    <mergeCell ref="D544:E544"/>
    <mergeCell ref="F544:G544"/>
    <mergeCell ref="H544:I544"/>
    <mergeCell ref="J544:K544"/>
    <mergeCell ref="L544:M544"/>
    <mergeCell ref="N544:O544"/>
    <mergeCell ref="B548:C548"/>
    <mergeCell ref="D548:E548"/>
    <mergeCell ref="F548:G548"/>
    <mergeCell ref="H548:I548"/>
    <mergeCell ref="J548:K548"/>
    <mergeCell ref="L548:M548"/>
    <mergeCell ref="N548:O548"/>
    <mergeCell ref="B545:C545"/>
    <mergeCell ref="D545:E545"/>
    <mergeCell ref="F545:G545"/>
    <mergeCell ref="H545:I545"/>
    <mergeCell ref="J545:K545"/>
    <mergeCell ref="L545:M545"/>
    <mergeCell ref="N545:O545"/>
    <mergeCell ref="B546:C546"/>
    <mergeCell ref="D546:E546"/>
    <mergeCell ref="F546:G546"/>
    <mergeCell ref="H546:I546"/>
    <mergeCell ref="J546:K546"/>
    <mergeCell ref="L546:M546"/>
    <mergeCell ref="N546:O546"/>
    <mergeCell ref="B547:C547"/>
    <mergeCell ref="D547:E547"/>
    <mergeCell ref="F547:G547"/>
    <mergeCell ref="H547:I547"/>
    <mergeCell ref="J547:K547"/>
    <mergeCell ref="L547:M547"/>
    <mergeCell ref="N547:O547"/>
    <mergeCell ref="B552:C552"/>
    <mergeCell ref="D552:E552"/>
    <mergeCell ref="F552:G552"/>
    <mergeCell ref="H552:I552"/>
    <mergeCell ref="J552:K552"/>
    <mergeCell ref="L552:M552"/>
    <mergeCell ref="N552:O552"/>
    <mergeCell ref="B549:C549"/>
    <mergeCell ref="D549:E549"/>
    <mergeCell ref="F549:G549"/>
    <mergeCell ref="H549:I549"/>
    <mergeCell ref="J549:K549"/>
    <mergeCell ref="L549:M549"/>
    <mergeCell ref="N549:O549"/>
    <mergeCell ref="B550:C550"/>
    <mergeCell ref="D550:E550"/>
    <mergeCell ref="F550:G550"/>
    <mergeCell ref="H550:I550"/>
    <mergeCell ref="J550:K550"/>
    <mergeCell ref="L550:M550"/>
    <mergeCell ref="N550:O550"/>
    <mergeCell ref="B551:C551"/>
    <mergeCell ref="D551:E551"/>
    <mergeCell ref="F551:G551"/>
    <mergeCell ref="H551:I551"/>
    <mergeCell ref="J551:K551"/>
    <mergeCell ref="L551:M551"/>
    <mergeCell ref="N551:O551"/>
    <mergeCell ref="N553:O553"/>
    <mergeCell ref="B554:C554"/>
    <mergeCell ref="D554:E554"/>
    <mergeCell ref="F554:G554"/>
    <mergeCell ref="H554:I554"/>
    <mergeCell ref="J554:K554"/>
    <mergeCell ref="L554:M554"/>
    <mergeCell ref="N554:O554"/>
    <mergeCell ref="B555:C555"/>
    <mergeCell ref="D555:E555"/>
    <mergeCell ref="F555:G555"/>
    <mergeCell ref="H555:I555"/>
    <mergeCell ref="J555:K555"/>
    <mergeCell ref="L555:M555"/>
    <mergeCell ref="N555:O555"/>
    <mergeCell ref="J553:K553"/>
    <mergeCell ref="L553:M553"/>
    <mergeCell ref="B556:C556"/>
    <mergeCell ref="D556:E556"/>
    <mergeCell ref="F556:G556"/>
    <mergeCell ref="H556:I556"/>
    <mergeCell ref="J556:K556"/>
    <mergeCell ref="L556:M556"/>
    <mergeCell ref="N556:O556"/>
    <mergeCell ref="B557:C557"/>
    <mergeCell ref="D557:E557"/>
    <mergeCell ref="F557:G557"/>
    <mergeCell ref="H557:I557"/>
    <mergeCell ref="J557:K557"/>
    <mergeCell ref="L557:M557"/>
    <mergeCell ref="N557:O557"/>
    <mergeCell ref="B558:C558"/>
    <mergeCell ref="D558:E558"/>
    <mergeCell ref="F558:G558"/>
    <mergeCell ref="H558:I558"/>
    <mergeCell ref="J558:K558"/>
    <mergeCell ref="L558:M558"/>
    <mergeCell ref="N558:O558"/>
    <mergeCell ref="L566:M566"/>
    <mergeCell ref="N566:O566"/>
    <mergeCell ref="B561:C561"/>
    <mergeCell ref="D561:E561"/>
    <mergeCell ref="F561:G561"/>
    <mergeCell ref="H561:I561"/>
    <mergeCell ref="J561:K561"/>
    <mergeCell ref="L561:M561"/>
    <mergeCell ref="N561:O561"/>
    <mergeCell ref="B562:C562"/>
    <mergeCell ref="D562:E562"/>
    <mergeCell ref="F562:G562"/>
    <mergeCell ref="H562:I562"/>
    <mergeCell ref="J562:K562"/>
    <mergeCell ref="L562:M562"/>
    <mergeCell ref="N562:O562"/>
    <mergeCell ref="B563:C563"/>
    <mergeCell ref="D563:E563"/>
    <mergeCell ref="F563:G563"/>
    <mergeCell ref="H563:I563"/>
    <mergeCell ref="J563:K563"/>
    <mergeCell ref="L563:M563"/>
    <mergeCell ref="N563:O563"/>
    <mergeCell ref="D568:E568"/>
    <mergeCell ref="F568:G568"/>
    <mergeCell ref="H568:I568"/>
    <mergeCell ref="J568:K568"/>
    <mergeCell ref="L568:M568"/>
    <mergeCell ref="N568:O568"/>
    <mergeCell ref="B569:C569"/>
    <mergeCell ref="D569:E569"/>
    <mergeCell ref="F569:G569"/>
    <mergeCell ref="H569:I569"/>
    <mergeCell ref="J569:K569"/>
    <mergeCell ref="L569:M569"/>
    <mergeCell ref="N569:O569"/>
    <mergeCell ref="B564:C564"/>
    <mergeCell ref="D564:E564"/>
    <mergeCell ref="F564:G564"/>
    <mergeCell ref="H564:I564"/>
    <mergeCell ref="J564:K564"/>
    <mergeCell ref="L564:M564"/>
    <mergeCell ref="N564:O564"/>
    <mergeCell ref="B565:C565"/>
    <mergeCell ref="D565:E565"/>
    <mergeCell ref="F565:G565"/>
    <mergeCell ref="H565:I565"/>
    <mergeCell ref="J565:K565"/>
    <mergeCell ref="L565:M565"/>
    <mergeCell ref="N565:O565"/>
    <mergeCell ref="B566:C566"/>
    <mergeCell ref="D566:E566"/>
    <mergeCell ref="F566:G566"/>
    <mergeCell ref="H566:I566"/>
    <mergeCell ref="J566:K566"/>
    <mergeCell ref="N578:O578"/>
    <mergeCell ref="B579:C579"/>
    <mergeCell ref="D579:E579"/>
    <mergeCell ref="F579:G579"/>
    <mergeCell ref="H579:I579"/>
    <mergeCell ref="J579:K579"/>
    <mergeCell ref="L579:M579"/>
    <mergeCell ref="N579:O579"/>
    <mergeCell ref="B580:C580"/>
    <mergeCell ref="D580:E580"/>
    <mergeCell ref="F580:G580"/>
    <mergeCell ref="H580:I580"/>
    <mergeCell ref="J580:K580"/>
    <mergeCell ref="L580:M580"/>
    <mergeCell ref="N580:O580"/>
    <mergeCell ref="L571:M571"/>
    <mergeCell ref="N571:O571"/>
    <mergeCell ref="B572:C572"/>
    <mergeCell ref="D572:E572"/>
    <mergeCell ref="F572:G572"/>
    <mergeCell ref="H572:I572"/>
    <mergeCell ref="J572:K572"/>
    <mergeCell ref="L572:M572"/>
    <mergeCell ref="N572:O572"/>
    <mergeCell ref="J573:K573"/>
    <mergeCell ref="L573:M573"/>
    <mergeCell ref="N573:O573"/>
    <mergeCell ref="B574:C574"/>
    <mergeCell ref="D574:E574"/>
    <mergeCell ref="F574:G574"/>
    <mergeCell ref="L574:M574"/>
    <mergeCell ref="N574:O574"/>
    <mergeCell ref="D125:E125"/>
    <mergeCell ref="B582:C582"/>
    <mergeCell ref="D582:E582"/>
    <mergeCell ref="F582:G582"/>
    <mergeCell ref="H582:I582"/>
    <mergeCell ref="J582:K582"/>
    <mergeCell ref="L582:M582"/>
    <mergeCell ref="N582:O582"/>
    <mergeCell ref="B583:C583"/>
    <mergeCell ref="D583:E583"/>
    <mergeCell ref="F583:G583"/>
    <mergeCell ref="H583:I583"/>
    <mergeCell ref="J583:K583"/>
    <mergeCell ref="L583:M583"/>
    <mergeCell ref="N583:O583"/>
    <mergeCell ref="D581:E581"/>
    <mergeCell ref="F581:G581"/>
    <mergeCell ref="H581:I581"/>
    <mergeCell ref="B570:C570"/>
    <mergeCell ref="D570:E570"/>
    <mergeCell ref="F570:G570"/>
    <mergeCell ref="H570:I570"/>
    <mergeCell ref="J570:K570"/>
    <mergeCell ref="L570:M570"/>
    <mergeCell ref="N570:O570"/>
    <mergeCell ref="B571:C571"/>
    <mergeCell ref="D571:E571"/>
    <mergeCell ref="F571:G571"/>
    <mergeCell ref="H571:I571"/>
    <mergeCell ref="J571:K571"/>
    <mergeCell ref="J243:K243"/>
    <mergeCell ref="L243:M243"/>
    <mergeCell ref="J100:K100"/>
    <mergeCell ref="L100:M100"/>
    <mergeCell ref="N100:O100"/>
    <mergeCell ref="D101:E101"/>
    <mergeCell ref="F101:G101"/>
    <mergeCell ref="L118:M118"/>
    <mergeCell ref="N118:O118"/>
    <mergeCell ref="D131:E131"/>
    <mergeCell ref="F131:G131"/>
    <mergeCell ref="H131:I131"/>
    <mergeCell ref="J131:K131"/>
    <mergeCell ref="L131:M131"/>
    <mergeCell ref="N131:O131"/>
    <mergeCell ref="H119:I119"/>
    <mergeCell ref="J119:K119"/>
    <mergeCell ref="L119:M119"/>
    <mergeCell ref="N119:O119"/>
    <mergeCell ref="D120:E120"/>
    <mergeCell ref="F120:G120"/>
    <mergeCell ref="H120:I120"/>
    <mergeCell ref="J120:K120"/>
    <mergeCell ref="L120:M120"/>
    <mergeCell ref="N120:O120"/>
    <mergeCell ref="D121:E121"/>
    <mergeCell ref="F121:G121"/>
    <mergeCell ref="H121:I121"/>
    <mergeCell ref="H129:I129"/>
    <mergeCell ref="J129:K129"/>
    <mergeCell ref="L129:M129"/>
    <mergeCell ref="D123:E123"/>
    <mergeCell ref="F123:G123"/>
    <mergeCell ref="H123:I123"/>
    <mergeCell ref="N243:O243"/>
    <mergeCell ref="F190:G190"/>
    <mergeCell ref="F125:G125"/>
    <mergeCell ref="H125:I125"/>
    <mergeCell ref="J125:K125"/>
    <mergeCell ref="L125:M125"/>
    <mergeCell ref="N125:O125"/>
    <mergeCell ref="J249:K249"/>
    <mergeCell ref="L249:M249"/>
    <mergeCell ref="N249:O249"/>
    <mergeCell ref="B246:C246"/>
    <mergeCell ref="D246:E246"/>
    <mergeCell ref="F246:G246"/>
    <mergeCell ref="H246:I246"/>
    <mergeCell ref="J246:K246"/>
    <mergeCell ref="N182:O182"/>
    <mergeCell ref="D196:E196"/>
    <mergeCell ref="F196:G196"/>
    <mergeCell ref="H196:I196"/>
    <mergeCell ref="J196:K196"/>
    <mergeCell ref="L196:M196"/>
    <mergeCell ref="N196:O196"/>
    <mergeCell ref="B229:C229"/>
    <mergeCell ref="D229:E229"/>
    <mergeCell ref="F229:G229"/>
    <mergeCell ref="H229:I229"/>
    <mergeCell ref="J229:K229"/>
    <mergeCell ref="L229:M229"/>
    <mergeCell ref="J193:K193"/>
    <mergeCell ref="B242:C242"/>
    <mergeCell ref="B204:C204"/>
    <mergeCell ref="D193:E193"/>
    <mergeCell ref="D214:E214"/>
    <mergeCell ref="F214:G214"/>
    <mergeCell ref="H214:I214"/>
    <mergeCell ref="J214:K214"/>
    <mergeCell ref="L214:M214"/>
    <mergeCell ref="N214:O214"/>
    <mergeCell ref="L193:M193"/>
    <mergeCell ref="N193:O193"/>
    <mergeCell ref="B211:C211"/>
    <mergeCell ref="D211:E211"/>
    <mergeCell ref="F211:G211"/>
    <mergeCell ref="H211:I211"/>
    <mergeCell ref="J211:K211"/>
    <mergeCell ref="L211:M211"/>
    <mergeCell ref="N211:O211"/>
    <mergeCell ref="B212:C212"/>
    <mergeCell ref="D212:E212"/>
    <mergeCell ref="F212:G212"/>
    <mergeCell ref="H212:I212"/>
    <mergeCell ref="J212:K212"/>
    <mergeCell ref="L212:M212"/>
    <mergeCell ref="N212:O212"/>
    <mergeCell ref="B213:C213"/>
    <mergeCell ref="D213:E213"/>
    <mergeCell ref="F213:G213"/>
    <mergeCell ref="H213:I213"/>
    <mergeCell ref="J213:K213"/>
    <mergeCell ref="L213:M213"/>
    <mergeCell ref="N213:O213"/>
    <mergeCell ref="B214:C214"/>
    <mergeCell ref="D340:E340"/>
    <mergeCell ref="B341:C341"/>
    <mergeCell ref="D341:E341"/>
    <mergeCell ref="F341:G341"/>
    <mergeCell ref="H341:I341"/>
    <mergeCell ref="J341:K341"/>
    <mergeCell ref="F338:G338"/>
    <mergeCell ref="H338:I338"/>
    <mergeCell ref="J338:K338"/>
    <mergeCell ref="L338:M338"/>
    <mergeCell ref="F247:G247"/>
    <mergeCell ref="H247:I247"/>
    <mergeCell ref="J247:K247"/>
    <mergeCell ref="L247:M247"/>
    <mergeCell ref="N247:O247"/>
    <mergeCell ref="B247:C247"/>
    <mergeCell ref="D247:E247"/>
    <mergeCell ref="B253:C253"/>
    <mergeCell ref="D253:E253"/>
    <mergeCell ref="F253:G253"/>
    <mergeCell ref="H253:I253"/>
    <mergeCell ref="J340:K340"/>
    <mergeCell ref="H340:I340"/>
    <mergeCell ref="F340:G340"/>
    <mergeCell ref="L341:M341"/>
    <mergeCell ref="N341:O341"/>
    <mergeCell ref="J253:K253"/>
    <mergeCell ref="L253:M253"/>
    <mergeCell ref="N253:O253"/>
    <mergeCell ref="B254:C254"/>
    <mergeCell ref="D254:E254"/>
    <mergeCell ref="F254:G254"/>
    <mergeCell ref="B354:C354"/>
    <mergeCell ref="D354:E354"/>
    <mergeCell ref="F354:G354"/>
    <mergeCell ref="H354:I354"/>
    <mergeCell ref="J354:K354"/>
    <mergeCell ref="L354:M354"/>
    <mergeCell ref="N354:O354"/>
    <mergeCell ref="H355:I355"/>
    <mergeCell ref="J355:K355"/>
    <mergeCell ref="L355:M355"/>
    <mergeCell ref="N355:O355"/>
    <mergeCell ref="B356:C356"/>
    <mergeCell ref="D356:E356"/>
    <mergeCell ref="F356:G356"/>
    <mergeCell ref="H356:I356"/>
    <mergeCell ref="J356:K356"/>
    <mergeCell ref="B349:C349"/>
    <mergeCell ref="D349:E349"/>
    <mergeCell ref="F349:G349"/>
    <mergeCell ref="N356:O356"/>
    <mergeCell ref="H349:I349"/>
    <mergeCell ref="J349:K349"/>
    <mergeCell ref="L349:M349"/>
    <mergeCell ref="N349:O349"/>
    <mergeCell ref="B350:C350"/>
    <mergeCell ref="D350:E350"/>
    <mergeCell ref="F350:G350"/>
    <mergeCell ref="H350:I350"/>
    <mergeCell ref="J350:K350"/>
    <mergeCell ref="L350:M350"/>
    <mergeCell ref="N350:O350"/>
    <mergeCell ref="B351:C351"/>
    <mergeCell ref="N361:O361"/>
    <mergeCell ref="B363:C363"/>
    <mergeCell ref="D363:E363"/>
    <mergeCell ref="F363:G363"/>
    <mergeCell ref="H363:I363"/>
    <mergeCell ref="J363:K363"/>
    <mergeCell ref="F441:G441"/>
    <mergeCell ref="H441:I441"/>
    <mergeCell ref="J441:K441"/>
    <mergeCell ref="L441:M441"/>
    <mergeCell ref="N441:O441"/>
    <mergeCell ref="L363:M363"/>
    <mergeCell ref="N363:O363"/>
    <mergeCell ref="B364:C364"/>
    <mergeCell ref="D364:E364"/>
    <mergeCell ref="F364:G364"/>
    <mergeCell ref="H364:I364"/>
    <mergeCell ref="J364:K364"/>
    <mergeCell ref="L364:M364"/>
    <mergeCell ref="N364:O364"/>
    <mergeCell ref="B371:C371"/>
    <mergeCell ref="H362:I362"/>
    <mergeCell ref="J362:K362"/>
    <mergeCell ref="L362:M362"/>
    <mergeCell ref="N362:O362"/>
    <mergeCell ref="B370:C370"/>
    <mergeCell ref="D370:E370"/>
    <mergeCell ref="F370:G370"/>
    <mergeCell ref="H370:I370"/>
    <mergeCell ref="J370:K370"/>
    <mergeCell ref="L370:M370"/>
    <mergeCell ref="N370:O370"/>
    <mergeCell ref="A1:O2"/>
    <mergeCell ref="A5:O5"/>
    <mergeCell ref="A6:O6"/>
    <mergeCell ref="A9:O9"/>
    <mergeCell ref="A10:O10"/>
    <mergeCell ref="A12:O12"/>
    <mergeCell ref="A13:O13"/>
    <mergeCell ref="A198:O198"/>
    <mergeCell ref="A199:O199"/>
    <mergeCell ref="B442:C442"/>
    <mergeCell ref="D442:E442"/>
    <mergeCell ref="F442:G442"/>
    <mergeCell ref="H442:I442"/>
    <mergeCell ref="J442:K442"/>
    <mergeCell ref="L442:M442"/>
    <mergeCell ref="N442:O442"/>
    <mergeCell ref="F244:G244"/>
    <mergeCell ref="H244:I244"/>
    <mergeCell ref="J244:K244"/>
    <mergeCell ref="L244:M244"/>
    <mergeCell ref="N244:O244"/>
    <mergeCell ref="B245:C245"/>
    <mergeCell ref="D245:E245"/>
    <mergeCell ref="F245:G245"/>
    <mergeCell ref="H245:I245"/>
    <mergeCell ref="J245:K245"/>
    <mergeCell ref="B361:C361"/>
    <mergeCell ref="D361:E361"/>
    <mergeCell ref="F361:G361"/>
    <mergeCell ref="H361:I361"/>
    <mergeCell ref="J361:K361"/>
    <mergeCell ref="L361:M361"/>
    <mergeCell ref="J692:N692"/>
    <mergeCell ref="B589:C589"/>
    <mergeCell ref="D589:E589"/>
    <mergeCell ref="F589:G589"/>
    <mergeCell ref="H589:I589"/>
    <mergeCell ref="J589:K589"/>
    <mergeCell ref="L589:M589"/>
    <mergeCell ref="N589:O589"/>
    <mergeCell ref="B581:C581"/>
    <mergeCell ref="J581:K581"/>
    <mergeCell ref="L581:M581"/>
    <mergeCell ref="N581:O581"/>
    <mergeCell ref="B578:C578"/>
    <mergeCell ref="D578:E578"/>
    <mergeCell ref="F578:G578"/>
    <mergeCell ref="H578:I578"/>
    <mergeCell ref="J578:K578"/>
    <mergeCell ref="L578:M578"/>
    <mergeCell ref="J597:K597"/>
    <mergeCell ref="L597:M597"/>
    <mergeCell ref="N597:O597"/>
    <mergeCell ref="B594:C594"/>
    <mergeCell ref="D594:E594"/>
    <mergeCell ref="F594:G594"/>
    <mergeCell ref="H594:I594"/>
    <mergeCell ref="J594:K594"/>
    <mergeCell ref="L594:M594"/>
    <mergeCell ref="N594:O594"/>
    <mergeCell ref="B590:C590"/>
    <mergeCell ref="D590:E590"/>
    <mergeCell ref="F590:G590"/>
    <mergeCell ref="H590:I590"/>
    <mergeCell ref="A686:E686"/>
    <mergeCell ref="A687:E687"/>
    <mergeCell ref="A688:E688"/>
    <mergeCell ref="J690:N690"/>
    <mergeCell ref="J691:N691"/>
    <mergeCell ref="L447:M447"/>
    <mergeCell ref="N447:O447"/>
    <mergeCell ref="B448:C448"/>
    <mergeCell ref="D448:E448"/>
    <mergeCell ref="F448:G448"/>
    <mergeCell ref="H448:I448"/>
    <mergeCell ref="J448:K448"/>
    <mergeCell ref="B484:C484"/>
    <mergeCell ref="D484:E484"/>
    <mergeCell ref="F484:G484"/>
    <mergeCell ref="H484:I484"/>
    <mergeCell ref="J484:K484"/>
    <mergeCell ref="L484:M484"/>
    <mergeCell ref="N484:O484"/>
    <mergeCell ref="B481:C481"/>
    <mergeCell ref="J447:K447"/>
    <mergeCell ref="D584:E584"/>
    <mergeCell ref="F584:G584"/>
    <mergeCell ref="H584:I584"/>
    <mergeCell ref="J584:K584"/>
    <mergeCell ref="L584:M584"/>
    <mergeCell ref="N584:O584"/>
    <mergeCell ref="B585:C585"/>
    <mergeCell ref="B487:C487"/>
    <mergeCell ref="D487:E487"/>
    <mergeCell ref="F487:G487"/>
    <mergeCell ref="H447:I447"/>
    <mergeCell ref="D352:E352"/>
    <mergeCell ref="F352:G352"/>
    <mergeCell ref="H352:I352"/>
    <mergeCell ref="J352:K352"/>
    <mergeCell ref="L352:M352"/>
    <mergeCell ref="N352:O352"/>
    <mergeCell ref="J587:K587"/>
    <mergeCell ref="L587:M587"/>
    <mergeCell ref="N587:O587"/>
    <mergeCell ref="B584:C584"/>
    <mergeCell ref="B352:C352"/>
    <mergeCell ref="B345:C345"/>
    <mergeCell ref="D345:E345"/>
    <mergeCell ref="H485:I485"/>
    <mergeCell ref="J485:K485"/>
    <mergeCell ref="L485:M485"/>
    <mergeCell ref="A684:O684"/>
    <mergeCell ref="H487:I487"/>
    <mergeCell ref="J487:K487"/>
    <mergeCell ref="L487:M487"/>
    <mergeCell ref="N487:O487"/>
    <mergeCell ref="B485:C485"/>
    <mergeCell ref="D485:E485"/>
    <mergeCell ref="F485:G485"/>
    <mergeCell ref="B362:C362"/>
    <mergeCell ref="D362:E362"/>
    <mergeCell ref="F362:G362"/>
    <mergeCell ref="B373:C373"/>
    <mergeCell ref="D373:E373"/>
    <mergeCell ref="F373:G373"/>
    <mergeCell ref="D483:E483"/>
    <mergeCell ref="F483:G483"/>
    <mergeCell ref="A683:O683"/>
    <mergeCell ref="B553:C553"/>
    <mergeCell ref="D553:E553"/>
    <mergeCell ref="F553:G553"/>
    <mergeCell ref="H553:I553"/>
    <mergeCell ref="B436:C436"/>
    <mergeCell ref="D436:E436"/>
    <mergeCell ref="F436:G436"/>
    <mergeCell ref="H436:I436"/>
    <mergeCell ref="J436:K436"/>
    <mergeCell ref="L436:M436"/>
    <mergeCell ref="N436:O436"/>
    <mergeCell ref="B437:C437"/>
    <mergeCell ref="J438:K438"/>
    <mergeCell ref="L438:M438"/>
    <mergeCell ref="B447:C447"/>
    <mergeCell ref="D447:E447"/>
    <mergeCell ref="F447:G447"/>
    <mergeCell ref="H483:I483"/>
    <mergeCell ref="J483:K483"/>
    <mergeCell ref="L483:M483"/>
    <mergeCell ref="N483:O483"/>
    <mergeCell ref="H574:I574"/>
    <mergeCell ref="J574:K574"/>
    <mergeCell ref="B567:C567"/>
    <mergeCell ref="D567:E567"/>
    <mergeCell ref="F567:G567"/>
    <mergeCell ref="H567:I567"/>
    <mergeCell ref="J567:K567"/>
    <mergeCell ref="L567:M567"/>
    <mergeCell ref="N567:O567"/>
    <mergeCell ref="B568:C568"/>
    <mergeCell ref="B243:C243"/>
    <mergeCell ref="D243:E243"/>
    <mergeCell ref="F243:G243"/>
    <mergeCell ref="D195:E195"/>
    <mergeCell ref="F195:G195"/>
    <mergeCell ref="H195:I195"/>
    <mergeCell ref="J195:K195"/>
    <mergeCell ref="N195:O195"/>
    <mergeCell ref="L195:M195"/>
    <mergeCell ref="B333:C333"/>
    <mergeCell ref="B281:C281"/>
    <mergeCell ref="D281:E281"/>
    <mergeCell ref="F281:G281"/>
    <mergeCell ref="H281:I281"/>
    <mergeCell ref="J281:K281"/>
    <mergeCell ref="D333:E333"/>
    <mergeCell ref="F333:G333"/>
    <mergeCell ref="H333:I333"/>
    <mergeCell ref="J333:K333"/>
    <mergeCell ref="B244:C244"/>
    <mergeCell ref="D244:E244"/>
    <mergeCell ref="B248:C248"/>
    <mergeCell ref="D248:E248"/>
    <mergeCell ref="F248:G248"/>
    <mergeCell ref="H248:I248"/>
    <mergeCell ref="J248:K248"/>
    <mergeCell ref="L248:M248"/>
    <mergeCell ref="N248:O248"/>
    <mergeCell ref="B249:C249"/>
    <mergeCell ref="D249:E249"/>
    <mergeCell ref="N333:O333"/>
    <mergeCell ref="L245:M245"/>
    <mergeCell ref="F345:G345"/>
    <mergeCell ref="H345:I345"/>
    <mergeCell ref="J345:K345"/>
    <mergeCell ref="L345:M345"/>
    <mergeCell ref="N345:O345"/>
    <mergeCell ref="L281:M281"/>
    <mergeCell ref="N281:O281"/>
    <mergeCell ref="B310:C310"/>
    <mergeCell ref="D310:E310"/>
    <mergeCell ref="F310:G310"/>
    <mergeCell ref="H310:I310"/>
    <mergeCell ref="J310:K310"/>
    <mergeCell ref="J320:K320"/>
    <mergeCell ref="L320:M320"/>
    <mergeCell ref="N320:O320"/>
    <mergeCell ref="L333:M333"/>
    <mergeCell ref="N338:O338"/>
    <mergeCell ref="N340:O340"/>
    <mergeCell ref="L340:M340"/>
    <mergeCell ref="B285:C285"/>
    <mergeCell ref="D285:E285"/>
    <mergeCell ref="F285:G285"/>
    <mergeCell ref="H285:I285"/>
    <mergeCell ref="J285:K285"/>
    <mergeCell ref="L285:M285"/>
    <mergeCell ref="N285:O285"/>
    <mergeCell ref="B282:C282"/>
    <mergeCell ref="D282:E282"/>
    <mergeCell ref="F282:G282"/>
    <mergeCell ref="H282:I282"/>
    <mergeCell ref="J282:K282"/>
    <mergeCell ref="L282:M282"/>
    <mergeCell ref="J82:K82"/>
    <mergeCell ref="H82:I82"/>
    <mergeCell ref="F82:G82"/>
    <mergeCell ref="D82:E82"/>
    <mergeCell ref="D105:E105"/>
    <mergeCell ref="F105:G105"/>
    <mergeCell ref="H105:I105"/>
    <mergeCell ref="J105:K105"/>
    <mergeCell ref="L105:M105"/>
    <mergeCell ref="N105:O105"/>
    <mergeCell ref="F122:G122"/>
    <mergeCell ref="H122:I122"/>
    <mergeCell ref="J122:K122"/>
    <mergeCell ref="L122:M122"/>
    <mergeCell ref="N122:O122"/>
    <mergeCell ref="L310:M310"/>
    <mergeCell ref="N310:O310"/>
    <mergeCell ref="F249:G249"/>
    <mergeCell ref="H249:I249"/>
    <mergeCell ref="L114:M114"/>
    <mergeCell ref="N114:O114"/>
    <mergeCell ref="D106:E106"/>
    <mergeCell ref="N245:O245"/>
    <mergeCell ref="L246:M246"/>
    <mergeCell ref="N246:O246"/>
    <mergeCell ref="N204:O204"/>
    <mergeCell ref="L204:M204"/>
    <mergeCell ref="J204:K204"/>
    <mergeCell ref="H204:I204"/>
    <mergeCell ref="F204:G204"/>
    <mergeCell ref="D204:E204"/>
    <mergeCell ref="H243:I243"/>
    <mergeCell ref="D585:E585"/>
    <mergeCell ref="F585:G585"/>
    <mergeCell ref="H585:I585"/>
    <mergeCell ref="J585:K585"/>
    <mergeCell ref="L585:M585"/>
    <mergeCell ref="N585:O585"/>
    <mergeCell ref="B588:C588"/>
    <mergeCell ref="D588:E588"/>
    <mergeCell ref="F588:G588"/>
    <mergeCell ref="H588:I588"/>
    <mergeCell ref="J588:K588"/>
    <mergeCell ref="L588:M588"/>
    <mergeCell ref="N588:O588"/>
    <mergeCell ref="B586:C586"/>
    <mergeCell ref="D586:E586"/>
    <mergeCell ref="F586:G586"/>
    <mergeCell ref="H586:I586"/>
    <mergeCell ref="J586:K586"/>
    <mergeCell ref="L586:M586"/>
    <mergeCell ref="N586:O586"/>
    <mergeCell ref="B587:C587"/>
    <mergeCell ref="D587:E587"/>
    <mergeCell ref="F587:G587"/>
    <mergeCell ref="H587:I5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2024-11-15T08:17:16Z</cp:lastPrinted>
  <dcterms:created xsi:type="dcterms:W3CDTF">2022-10-20T10:09:15Z</dcterms:created>
  <dcterms:modified xsi:type="dcterms:W3CDTF">2024-11-15T11:26:57Z</dcterms:modified>
</cp:coreProperties>
</file>