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Korisnik\Documents\OBRASCI novi - 2013\KNJIŽNICA\OBRASCI\IZVRŠENJE\2024\"/>
    </mc:Choice>
  </mc:AlternateContent>
  <xr:revisionPtr revIDLastSave="0" documentId="13_ncr:1_{A7EE5728-2B56-429E-ABD7-F06097260285}" xr6:coauthVersionLast="47" xr6:coauthVersionMax="47" xr10:uidLastSave="{00000000-0000-0000-0000-000000000000}"/>
  <bookViews>
    <workbookView xWindow="1725" yWindow="795" windowWidth="19470" windowHeight="1393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7" r:id="rId7"/>
  </sheets>
  <definedNames>
    <definedName name="_xlnm.Print_Area" localSheetId="1">' Račun prihoda i rashoda'!$B$1:$L$61</definedName>
    <definedName name="_xlnm.Print_Area" localSheetId="0">SAŽETAK!$B$3:$L$28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K16" i="1"/>
  <c r="K17" i="1" l="1"/>
  <c r="L17" i="1"/>
  <c r="H9" i="5"/>
  <c r="H11" i="5"/>
  <c r="H13" i="5"/>
  <c r="H16" i="5"/>
  <c r="H18" i="5"/>
  <c r="H20" i="5"/>
  <c r="G9" i="5"/>
  <c r="G11" i="5"/>
  <c r="G13" i="5"/>
  <c r="G16" i="5"/>
  <c r="G18" i="5"/>
  <c r="G20" i="5"/>
  <c r="D17" i="5"/>
  <c r="H17" i="5" s="1"/>
  <c r="E17" i="5"/>
  <c r="F17" i="5"/>
  <c r="C17" i="5"/>
  <c r="G17" i="5" s="1"/>
  <c r="C15" i="5"/>
  <c r="D15" i="5"/>
  <c r="E15" i="5"/>
  <c r="C19" i="5"/>
  <c r="G19" i="5" s="1"/>
  <c r="D19" i="5"/>
  <c r="E19" i="5"/>
  <c r="F19" i="5"/>
  <c r="F15" i="5"/>
  <c r="E8" i="5"/>
  <c r="E7" i="5" s="1"/>
  <c r="F8" i="5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7" i="3"/>
  <c r="K58" i="3"/>
  <c r="K59" i="3"/>
  <c r="K60" i="3"/>
  <c r="K61" i="3"/>
  <c r="J31" i="3"/>
  <c r="I56" i="3"/>
  <c r="I55" i="3" s="1"/>
  <c r="J56" i="3"/>
  <c r="J55" i="3" s="1"/>
  <c r="I50" i="3"/>
  <c r="J50" i="3"/>
  <c r="I38" i="3"/>
  <c r="J38" i="3"/>
  <c r="I31" i="3"/>
  <c r="L14" i="3"/>
  <c r="L15" i="3"/>
  <c r="L16" i="3"/>
  <c r="L19" i="3"/>
  <c r="L20" i="3"/>
  <c r="L23" i="3"/>
  <c r="L24" i="3"/>
  <c r="K14" i="3"/>
  <c r="K15" i="3"/>
  <c r="K16" i="3"/>
  <c r="K19" i="3"/>
  <c r="K20" i="3"/>
  <c r="K23" i="3"/>
  <c r="K24" i="3"/>
  <c r="I22" i="3"/>
  <c r="I21" i="3" s="1"/>
  <c r="J22" i="3"/>
  <c r="J21" i="3" s="1"/>
  <c r="I13" i="3"/>
  <c r="I12" i="3" s="1"/>
  <c r="J13" i="3"/>
  <c r="J12" i="3" s="1"/>
  <c r="L13" i="1"/>
  <c r="L14" i="1"/>
  <c r="L15" i="1"/>
  <c r="L16" i="1"/>
  <c r="L11" i="1"/>
  <c r="H6" i="8"/>
  <c r="H7" i="8"/>
  <c r="H8" i="8"/>
  <c r="G6" i="8"/>
  <c r="G7" i="8"/>
  <c r="G8" i="8"/>
  <c r="E6" i="8"/>
  <c r="F6" i="8"/>
  <c r="E7" i="8"/>
  <c r="F7" i="8"/>
  <c r="I12" i="7"/>
  <c r="I13" i="7"/>
  <c r="I14" i="7"/>
  <c r="I15" i="7"/>
  <c r="I19" i="7"/>
  <c r="I20" i="7"/>
  <c r="I21" i="7"/>
  <c r="I22" i="7"/>
  <c r="I23" i="7"/>
  <c r="I25" i="7"/>
  <c r="I26" i="7"/>
  <c r="I27" i="7"/>
  <c r="I28" i="7"/>
  <c r="I32" i="7"/>
  <c r="I33" i="7"/>
  <c r="I34" i="7"/>
  <c r="I35" i="7"/>
  <c r="I37" i="7"/>
  <c r="I38" i="7"/>
  <c r="I39" i="7"/>
  <c r="I40" i="7"/>
  <c r="I42" i="7"/>
  <c r="I43" i="7"/>
  <c r="I44" i="7"/>
  <c r="I45" i="7"/>
  <c r="I46" i="7"/>
  <c r="I47" i="7"/>
  <c r="I48" i="7"/>
  <c r="F11" i="7"/>
  <c r="H11" i="7"/>
  <c r="F9" i="7"/>
  <c r="F10" i="7"/>
  <c r="H9" i="7"/>
  <c r="H10" i="7"/>
  <c r="D12" i="5"/>
  <c r="H12" i="5" s="1"/>
  <c r="C12" i="5"/>
  <c r="G12" i="5" s="1"/>
  <c r="D10" i="5"/>
  <c r="H10" i="5" s="1"/>
  <c r="C10" i="5"/>
  <c r="G10" i="5" s="1"/>
  <c r="D8" i="5"/>
  <c r="C8" i="5"/>
  <c r="D7" i="8"/>
  <c r="D6" i="8" s="1"/>
  <c r="C6" i="8"/>
  <c r="C7" i="8"/>
  <c r="H22" i="3"/>
  <c r="H21" i="3" s="1"/>
  <c r="H18" i="3"/>
  <c r="H17" i="3" s="1"/>
  <c r="L17" i="3" s="1"/>
  <c r="H13" i="3"/>
  <c r="H12" i="3" s="1"/>
  <c r="H56" i="3"/>
  <c r="H55" i="3" s="1"/>
  <c r="H50" i="3"/>
  <c r="H38" i="3"/>
  <c r="H31" i="3"/>
  <c r="G13" i="3"/>
  <c r="K13" i="1"/>
  <c r="K14" i="1"/>
  <c r="K11" i="1"/>
  <c r="D14" i="5" l="1"/>
  <c r="H15" i="5"/>
  <c r="H8" i="5"/>
  <c r="E14" i="5"/>
  <c r="H8" i="7"/>
  <c r="I10" i="7"/>
  <c r="F8" i="7"/>
  <c r="I8" i="7" s="1"/>
  <c r="I9" i="7"/>
  <c r="I11" i="7"/>
  <c r="G15" i="5"/>
  <c r="G8" i="5"/>
  <c r="F14" i="5"/>
  <c r="F7" i="5"/>
  <c r="D7" i="5"/>
  <c r="H19" i="5"/>
  <c r="C7" i="5"/>
  <c r="J30" i="3"/>
  <c r="J29" i="3" s="1"/>
  <c r="I30" i="3"/>
  <c r="I29" i="3" s="1"/>
  <c r="L18" i="3"/>
  <c r="L12" i="3"/>
  <c r="L22" i="3"/>
  <c r="L21" i="3"/>
  <c r="L13" i="3"/>
  <c r="K13" i="3"/>
  <c r="I11" i="3"/>
  <c r="I10" i="3" s="1"/>
  <c r="J11" i="3"/>
  <c r="H11" i="3"/>
  <c r="H10" i="3" s="1"/>
  <c r="H30" i="3"/>
  <c r="H29" i="3" s="1"/>
  <c r="H14" i="5" l="1"/>
  <c r="G7" i="5"/>
  <c r="H7" i="5"/>
  <c r="J10" i="3"/>
  <c r="L11" i="3"/>
  <c r="L10" i="3" l="1"/>
  <c r="G48" i="3" l="1"/>
  <c r="G56" i="3"/>
  <c r="G51" i="3"/>
  <c r="G50" i="3" s="1"/>
  <c r="G44" i="3"/>
  <c r="G41" i="3"/>
  <c r="G32" i="3"/>
  <c r="G31" i="3" s="1"/>
  <c r="G18" i="3"/>
  <c r="G22" i="3"/>
  <c r="G12" i="3"/>
  <c r="K12" i="3" s="1"/>
  <c r="G55" i="3" l="1"/>
  <c r="K55" i="3" s="1"/>
  <c r="K56" i="3"/>
  <c r="G17" i="3"/>
  <c r="K17" i="3" s="1"/>
  <c r="K18" i="3"/>
  <c r="G21" i="3"/>
  <c r="K21" i="3" s="1"/>
  <c r="K22" i="3"/>
  <c r="G38" i="3"/>
  <c r="G30" i="3" s="1"/>
  <c r="G29" i="3" s="1"/>
  <c r="K29" i="3" s="1"/>
  <c r="G11" i="3" l="1"/>
  <c r="G10" i="3" l="1"/>
  <c r="K10" i="3" s="1"/>
  <c r="K11" i="3"/>
  <c r="C14" i="5"/>
  <c r="G14" i="5" s="1"/>
</calcChain>
</file>

<file path=xl/sharedStrings.xml><?xml version="1.0" encoding="utf-8"?>
<sst xmlns="http://schemas.openxmlformats.org/spreadsheetml/2006/main" count="258" uniqueCount="147">
  <si>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</si>
  <si>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</si>
  <si>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</si>
  <si>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</si>
  <si>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</si>
  <si>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</si>
  <si>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</si>
  <si>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</si>
  <si>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</si>
  <si>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</si>
  <si>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</si>
  <si>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</si>
  <si>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</si>
  <si>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</si>
  <si>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</si>
  <si>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</si>
  <si>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…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</si>
  <si>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</si>
  <si>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</si>
  <si>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</si>
  <si>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</si>
  <si>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….</t>
  </si>
  <si>
    <t>3 Vlastiti prihodi</t>
  </si>
  <si>
    <t>31 Vlastiti prihodi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</si>
  <si>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</si>
  <si>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</si>
  <si>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</si>
  <si>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</si>
  <si>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</si>
  <si>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</si>
  <si>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</si>
  <si>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Pomoći od inozemnih vlada</t>
  </si>
  <si>
    <t>Tekuće pomoći od inozemnih vlada</t>
  </si>
  <si>
    <t>Prihodi od prodaje proizvoda i robe te pruženih usluga</t>
  </si>
  <si>
    <t>Prihodi od prodaje proizvoda i robe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</si>
  <si>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</si>
  <si>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</si>
  <si>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</si>
  <si>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</si>
  <si>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</si>
  <si>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</si>
  <si>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</si>
  <si>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</si>
  <si>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</si>
  <si>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</si>
  <si>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</si>
  <si>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</si>
  <si>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</si>
  <si>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</si>
  <si>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</si>
  <si>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5=4/3*100</t>
  </si>
  <si>
    <t>UKUPNO PRIMICI</t>
  </si>
  <si>
    <t xml:space="preserve">UKUPNO IZDACI </t>
  </si>
  <si>
    <t>UKUPNO RASHODI</t>
  </si>
  <si>
    <t>UKUPNO PRIHODI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</si>
  <si>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</si>
  <si>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</si>
  <si>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</si>
  <si>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</si>
  <si>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</si>
  <si>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</si>
  <si>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</si>
  <si>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</si>
  <si>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</si>
  <si>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</si>
  <si>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</si>
  <si>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Napomena:  Iznosi u stupcu "OSTVARENJE/IZVRŠENJE N-1." preračunavaju se iz kuna u eure prema fiksnom tečaju konverzije (1 EUR=7,53450 kuna) i po pravilima za preračunavanje i zaokruživanje.</t>
  </si>
  <si>
    <t>Napomena : Iznosi u stupcima "OSTVARENJE/IZVRŠENJE N-1." i "OSTVARENJE/IZVRŠENJE N." iskazuju se na dvije decimale.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</si>
  <si>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</si>
  <si>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</si>
  <si>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</si>
  <si>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POLUGODIŠNJI IZVJEŠTAJ O IZVRŠENJU FINANCIJSKOG PLANA PRORAČUNSKOG KORISNIKA OPĆINE SALI
ZA 2024. GODINU</t>
  </si>
  <si>
    <t>OSTVARENJE/IZVRŠENJE 
2023.</t>
  </si>
  <si>
    <t>IZVORNI PLAN ILI REBALANS 2024.*</t>
  </si>
  <si>
    <t>TEKUĆI PLAN 2024.*</t>
  </si>
  <si>
    <t>OSTVARENJE/IZVRŠENJE 
2024.</t>
  </si>
  <si>
    <t>411.59</t>
  </si>
  <si>
    <t>Kapitalne pomoći iz državnog proračuna</t>
  </si>
  <si>
    <t>Prihodi od pruženih usluga</t>
  </si>
  <si>
    <t>Prihodi iz nadležnog proračuna za financiranje rashoda poslovanja</t>
  </si>
  <si>
    <t>Prihodi iz nadležnog proračuna i od HZZO-a temeljem ugovornih obveza</t>
  </si>
  <si>
    <t>Prihodi iz nadležnog proračuna za financiranje redovne djelatnosti proračunskog korisnika</t>
  </si>
  <si>
    <t>Prihodi iz nadležnog proračuna za financiranje rashoda za nabavu nefinancijske imovine</t>
  </si>
  <si>
    <t xml:space="preserve">OSTVARENJE/IZVRŠENJE 
2023. </t>
  </si>
  <si>
    <t xml:space="preserve">OSTVARENJE/IZVRŠENJE 
2024. </t>
  </si>
  <si>
    <t>Doprinosi za obavezno zdravstveno osiguranje</t>
  </si>
  <si>
    <t>Rashodi za usluge</t>
  </si>
  <si>
    <t>Usluge telefona, pošte i prijevoza</t>
  </si>
  <si>
    <t>Usluge promidžbe i informiranja</t>
  </si>
  <si>
    <t>Računalne usluge</t>
  </si>
  <si>
    <t>Energija</t>
  </si>
  <si>
    <t>Uredski materijal i ostali materijalni rashodi</t>
  </si>
  <si>
    <t>Bankarske usluge i usluge platnog prometa</t>
  </si>
  <si>
    <t>Ostali financijski rashodi</t>
  </si>
  <si>
    <t>Financijski rashodi</t>
  </si>
  <si>
    <t>Knjige</t>
  </si>
  <si>
    <t>Knjige, umjetnička djela, i ostale izložb.vrijednosti</t>
  </si>
  <si>
    <t>Rashodi za nabavu proizvedene dugotrajne imovine</t>
  </si>
  <si>
    <t>Ostali nespomenutu rashodi poslovanja</t>
  </si>
  <si>
    <t>Pristojbe i naknade</t>
  </si>
  <si>
    <t>Rashodi za materijal i energiju</t>
  </si>
  <si>
    <t>Postrojenje i oprema</t>
  </si>
  <si>
    <t>08 Rekreacija, kultura i religija</t>
  </si>
  <si>
    <t>086 Rashodi za rekreaciju, kulturu i religiju koji nisu drugdje svrstani</t>
  </si>
  <si>
    <t xml:space="preserve"> IZVRŠENJE 
2023. </t>
  </si>
  <si>
    <t xml:space="preserve"> IZVRŠENJE 
2024. </t>
  </si>
  <si>
    <t>5 Pomoći</t>
  </si>
  <si>
    <t>52 Ostale pomoći</t>
  </si>
  <si>
    <t>HRVATSKA KNJIŽNICA I ČITAONICA SALI</t>
  </si>
  <si>
    <t>Opći prihodi i primici</t>
  </si>
  <si>
    <t>Pomoći</t>
  </si>
  <si>
    <t>REDOVNA DJELATNOST KNJIŽNICE</t>
  </si>
  <si>
    <t>RASHODI ZA ZAPOSLENE</t>
  </si>
  <si>
    <t>RASHODI ZA MATERIJAL I ENERGIJU</t>
  </si>
  <si>
    <t>RASHODI ZA USLUGE</t>
  </si>
  <si>
    <t>OSTALI NESPOMENUTI RASHODI POSLOVANJA</t>
  </si>
  <si>
    <t>FINANCIJSKI RASHODI</t>
  </si>
  <si>
    <t>Aktivnost 100010</t>
  </si>
  <si>
    <t>Aktivnost 100020</t>
  </si>
  <si>
    <t>Aktivnost 100030</t>
  </si>
  <si>
    <t>Aktivnost 100040</t>
  </si>
  <si>
    <t>Aktivnost 100050</t>
  </si>
  <si>
    <t>Program 1000</t>
  </si>
  <si>
    <t>Tekući projekt 100020</t>
  </si>
  <si>
    <t>NABAVA PROIZVEDENE DUGOTRAJNE IMOVINE</t>
  </si>
  <si>
    <t>00401</t>
  </si>
  <si>
    <t>Ostali rashodi za zaposlene</t>
  </si>
  <si>
    <t>Diprinosi na plaće</t>
  </si>
  <si>
    <t>Uredska oprema i namještaj</t>
  </si>
  <si>
    <t>Oprema za održavanje i zaštitu</t>
  </si>
  <si>
    <t xml:space="preserve">IZVRŠENJE 
2024. </t>
  </si>
  <si>
    <t>TEKUĆI PL. 2024.</t>
  </si>
  <si>
    <t xml:space="preserve">IZVRŠENJE 
2023. </t>
  </si>
  <si>
    <t>IZVORNI PL./ REBALANS 2024.</t>
  </si>
  <si>
    <t>IZVORNI PL/REBALANS 2024.*</t>
  </si>
  <si>
    <t>Hrvatska knjižnica i čitaonica Sali</t>
  </si>
  <si>
    <t>Ravnatelj</t>
  </si>
  <si>
    <t xml:space="preserve">Ante Mihić </t>
  </si>
  <si>
    <t>Sali, 27. srpnja 2024. godine</t>
  </si>
  <si>
    <t>Doprinos za obav.zdravstveno osiguranje</t>
  </si>
  <si>
    <t>Usluge telefona pošte i prijevoza</t>
  </si>
  <si>
    <t>Računaln usluge</t>
  </si>
  <si>
    <t>Bankarske usluge i usl. platnog prometa</t>
  </si>
  <si>
    <t>HRVATSKA KNJIŽNICA I ČITAONIOCA  SALI</t>
  </si>
  <si>
    <t>TEKUĆI PLAN 2024.</t>
  </si>
  <si>
    <t>IZVORNI PLAN ILI REBALANS 2024.</t>
  </si>
  <si>
    <t>Temeljem članka 86. Zakona o proračunu ("Narodne novine" broj 144/21), članka 19. točka 3. Zakona o knjižnicama i knjižničnoj djelatnosti ("Narodne novine" broj 17/19, 98/19 i 114/22) te članka 29., 30., 31. i 32. Statuta Hrvatske knjižnice i čitaonice Sali,  ravnatelj Hrvatske knjižnice i čitaonice Sali dana 01. kolovoza 2024. godine je donio: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</si>
</sst>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n_-;\-* #,##0.00\ _k_n_-;_-* &quot;-&quot;??\ _k_n_-;_-@_-"/>
    <numFmt numFmtId="165" formatCode="_-* #,##0.0\ _k_n_-;\-* #,##0.0\ _k_n_-;_-* &quot;-&quot;?\ _k_n_-;_-@_-"/>
    <numFmt numFmtId="166" formatCode="#,##0.00_ ;[Red]\-#,##0.00\ "/>
  </numFmts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76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3" fontId="5" fillId="0" borderId="3" xfId="0" applyNumberFormat="1" applyFont="1" applyBorder="1" applyAlignment="1">
      <alignment horizontal="right"/>
    </xf>
    <xf numFmtId="0" fontId="9" fillId="3" borderId="1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3" xfId="0" applyBorder="1"/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0" fillId="3" borderId="0" xfId="0" applyFill="1"/>
    <xf numFmtId="3" fontId="4" fillId="3" borderId="3" xfId="0" applyNumberFormat="1" applyFont="1" applyFill="1" applyBorder="1" applyAlignment="1">
      <alignment horizontal="right"/>
    </xf>
    <xf numFmtId="0" fontId="15" fillId="3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7" fillId="0" borderId="0" xfId="0" applyFont="1"/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5" fillId="3" borderId="3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left"/>
    </xf>
    <xf numFmtId="0" fontId="7" fillId="3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164" fontId="3" fillId="2" borderId="3" xfId="0" applyNumberFormat="1" applyFont="1" applyFill="1" applyBorder="1" applyAlignment="1">
      <alignment horizontal="right"/>
    </xf>
    <xf numFmtId="164" fontId="0" fillId="0" borderId="3" xfId="0" applyNumberFormat="1" applyBorder="1"/>
    <xf numFmtId="164" fontId="3" fillId="2" borderId="3" xfId="0" applyNumberFormat="1" applyFont="1" applyFill="1" applyBorder="1" applyAlignment="1">
      <alignment horizontal="right" wrapText="1"/>
    </xf>
    <xf numFmtId="165" fontId="1" fillId="0" borderId="3" xfId="0" applyNumberFormat="1" applyFont="1" applyBorder="1"/>
    <xf numFmtId="0" fontId="1" fillId="0" borderId="0" xfId="0" applyFont="1"/>
    <xf numFmtId="164" fontId="5" fillId="2" borderId="3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left" vertical="center" wrapText="1"/>
    </xf>
    <xf numFmtId="0" fontId="7" fillId="2" borderId="0" xfId="0" quotePrefix="1" applyFont="1" applyFill="1" applyAlignment="1">
      <alignment horizontal="left" vertical="center"/>
    </xf>
    <xf numFmtId="164" fontId="1" fillId="0" borderId="3" xfId="0" applyNumberFormat="1" applyFont="1" applyBorder="1"/>
    <xf numFmtId="0" fontId="7" fillId="0" borderId="0" xfId="0" applyFont="1" applyAlignment="1">
      <alignment horizontal="left" vertical="center" wrapText="1"/>
    </xf>
    <xf numFmtId="0" fontId="7" fillId="0" borderId="0" xfId="0" quotePrefix="1" applyFont="1" applyAlignment="1">
      <alignment horizontal="left" vertical="center"/>
    </xf>
    <xf numFmtId="0" fontId="8" fillId="2" borderId="0" xfId="0" quotePrefix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164" fontId="7" fillId="0" borderId="3" xfId="0" applyNumberFormat="1" applyFont="1" applyBorder="1" applyAlignment="1">
      <alignment vertical="center"/>
    </xf>
    <xf numFmtId="164" fontId="5" fillId="0" borderId="3" xfId="0" applyNumberFormat="1" applyFont="1" applyBorder="1" applyAlignment="1">
      <alignment horizontal="right"/>
    </xf>
    <xf numFmtId="164" fontId="7" fillId="3" borderId="3" xfId="0" applyNumberFormat="1" applyFont="1" applyFill="1" applyBorder="1" applyAlignment="1">
      <alignment vertical="center"/>
    </xf>
    <xf numFmtId="164" fontId="5" fillId="3" borderId="3" xfId="0" applyNumberFormat="1" applyFont="1" applyFill="1" applyBorder="1" applyAlignment="1">
      <alignment horizontal="right"/>
    </xf>
    <xf numFmtId="164" fontId="7" fillId="0" borderId="3" xfId="0" applyNumberFormat="1" applyFont="1" applyBorder="1" applyAlignment="1">
      <alignment vertical="center" wrapText="1"/>
    </xf>
    <xf numFmtId="164" fontId="7" fillId="3" borderId="3" xfId="0" applyNumberFormat="1" applyFont="1" applyFill="1" applyBorder="1" applyAlignment="1">
      <alignment horizontal="right" vertical="center" wrapText="1"/>
    </xf>
    <xf numFmtId="164" fontId="5" fillId="3" borderId="3" xfId="0" applyNumberFormat="1" applyFont="1" applyFill="1" applyBorder="1" applyAlignment="1">
      <alignment horizontal="right" wrapText="1"/>
    </xf>
    <xf numFmtId="165" fontId="5" fillId="0" borderId="3" xfId="0" applyNumberFormat="1" applyFont="1" applyBorder="1" applyAlignment="1">
      <alignment horizontal="right"/>
    </xf>
    <xf numFmtId="165" fontId="0" fillId="0" borderId="3" xfId="0" applyNumberFormat="1" applyBorder="1"/>
    <xf numFmtId="164" fontId="9" fillId="0" borderId="3" xfId="0" applyNumberFormat="1" applyFont="1" applyBorder="1" applyAlignment="1">
      <alignment horizontal="left" vertical="center" wrapText="1"/>
    </xf>
    <xf numFmtId="164" fontId="5" fillId="3" borderId="3" xfId="0" quotePrefix="1" applyNumberFormat="1" applyFont="1" applyFill="1" applyBorder="1" applyAlignment="1">
      <alignment horizontal="left" wrapText="1"/>
    </xf>
    <xf numFmtId="164" fontId="5" fillId="3" borderId="3" xfId="0" applyNumberFormat="1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left" vertical="center" wrapText="1"/>
    </xf>
    <xf numFmtId="164" fontId="6" fillId="3" borderId="3" xfId="0" applyNumberFormat="1" applyFont="1" applyFill="1" applyBorder="1" applyAlignment="1">
      <alignment wrapText="1"/>
    </xf>
    <xf numFmtId="164" fontId="4" fillId="3" borderId="3" xfId="0" applyNumberFormat="1" applyFont="1" applyFill="1" applyBorder="1" applyAlignment="1">
      <alignment horizontal="right"/>
    </xf>
    <xf numFmtId="0" fontId="18" fillId="2" borderId="4" xfId="0" applyFont="1" applyFill="1" applyBorder="1" applyAlignment="1">
      <alignment horizontal="left" vertical="center" wrapText="1"/>
    </xf>
    <xf numFmtId="164" fontId="19" fillId="2" borderId="3" xfId="0" applyNumberFormat="1" applyFont="1" applyFill="1" applyBorder="1" applyAlignment="1">
      <alignment horizontal="right"/>
    </xf>
    <xf numFmtId="165" fontId="19" fillId="2" borderId="3" xfId="0" applyNumberFormat="1" applyFont="1" applyFill="1" applyBorder="1" applyAlignment="1">
      <alignment horizontal="right"/>
    </xf>
    <xf numFmtId="0" fontId="18" fillId="0" borderId="3" xfId="0" applyFont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left" vertical="center" wrapText="1"/>
    </xf>
    <xf numFmtId="164" fontId="21" fillId="2" borderId="4" xfId="0" applyNumberFormat="1" applyFont="1" applyFill="1" applyBorder="1" applyAlignment="1">
      <alignment horizontal="right"/>
    </xf>
    <xf numFmtId="164" fontId="21" fillId="2" borderId="3" xfId="0" applyNumberFormat="1" applyFont="1" applyFill="1" applyBorder="1" applyAlignment="1">
      <alignment horizontal="right"/>
    </xf>
    <xf numFmtId="0" fontId="22" fillId="0" borderId="3" xfId="0" applyFont="1" applyBorder="1" applyAlignment="1">
      <alignment horizontal="center" vertical="center" wrapText="1"/>
    </xf>
    <xf numFmtId="164" fontId="23" fillId="2" borderId="4" xfId="0" applyNumberFormat="1" applyFont="1" applyFill="1" applyBorder="1" applyAlignment="1">
      <alignment horizontal="right"/>
    </xf>
    <xf numFmtId="164" fontId="23" fillId="2" borderId="3" xfId="0" applyNumberFormat="1" applyFont="1" applyFill="1" applyBorder="1" applyAlignment="1">
      <alignment horizontal="right"/>
    </xf>
    <xf numFmtId="0" fontId="22" fillId="0" borderId="3" xfId="0" applyFont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3" fontId="23" fillId="2" borderId="3" xfId="0" applyNumberFormat="1" applyFont="1" applyFill="1" applyBorder="1" applyAlignment="1">
      <alignment horizontal="right"/>
    </xf>
    <xf numFmtId="0" fontId="27" fillId="2" borderId="3" xfId="0" applyFont="1" applyFill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right"/>
    </xf>
    <xf numFmtId="164" fontId="9" fillId="3" borderId="3" xfId="0" applyNumberFormat="1" applyFont="1" applyFill="1" applyBorder="1" applyAlignment="1">
      <alignment horizontal="right"/>
    </xf>
    <xf numFmtId="164" fontId="9" fillId="3" borderId="3" xfId="0" applyNumberFormat="1" applyFont="1" applyFill="1" applyBorder="1" applyAlignment="1">
      <alignment horizontal="center" wrapText="1"/>
    </xf>
    <xf numFmtId="0" fontId="9" fillId="3" borderId="3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164" fontId="9" fillId="2" borderId="3" xfId="0" applyNumberFormat="1" applyFont="1" applyFill="1" applyBorder="1" applyAlignment="1">
      <alignment horizontal="right"/>
    </xf>
    <xf numFmtId="165" fontId="28" fillId="0" borderId="3" xfId="0" applyNumberFormat="1" applyFont="1" applyBorder="1"/>
    <xf numFmtId="164" fontId="7" fillId="2" borderId="3" xfId="0" applyNumberFormat="1" applyFont="1" applyFill="1" applyBorder="1" applyAlignment="1">
      <alignment horizontal="right"/>
    </xf>
    <xf numFmtId="164" fontId="24" fillId="0" borderId="3" xfId="0" applyNumberFormat="1" applyFont="1" applyBorder="1"/>
    <xf numFmtId="164" fontId="7" fillId="2" borderId="0" xfId="0" applyNumberFormat="1" applyFont="1" applyFill="1" applyAlignment="1">
      <alignment horizontal="right"/>
    </xf>
    <xf numFmtId="164" fontId="24" fillId="0" borderId="0" xfId="0" applyNumberFormat="1" applyFont="1"/>
    <xf numFmtId="165" fontId="24" fillId="0" borderId="0" xfId="0" applyNumberFormat="1" applyFont="1"/>
    <xf numFmtId="164" fontId="7" fillId="2" borderId="3" xfId="0" applyNumberFormat="1" applyFont="1" applyFill="1" applyBorder="1" applyAlignment="1">
      <alignment horizontal="right" wrapText="1"/>
    </xf>
    <xf numFmtId="164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 wrapText="1"/>
    </xf>
    <xf numFmtId="0" fontId="24" fillId="0" borderId="0" xfId="0" applyFont="1"/>
    <xf numFmtId="0" fontId="29" fillId="0" borderId="0" xfId="0" applyFont="1" applyAlignment="1">
      <alignment vertical="top" wrapText="1"/>
    </xf>
    <xf numFmtId="0" fontId="28" fillId="0" borderId="0" xfId="0" applyFont="1"/>
    <xf numFmtId="0" fontId="31" fillId="0" borderId="3" xfId="0" quotePrefix="1" applyFont="1" applyBorder="1" applyAlignment="1">
      <alignment horizontal="center" vertical="center" wrapText="1"/>
    </xf>
    <xf numFmtId="0" fontId="30" fillId="0" borderId="3" xfId="0" quotePrefix="1" applyFont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5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3" borderId="1" xfId="0" quotePrefix="1" applyFont="1" applyFill="1" applyBorder="1" applyAlignment="1">
      <alignment horizontal="left" wrapText="1"/>
    </xf>
    <xf numFmtId="0" fontId="5" fillId="3" borderId="2" xfId="0" quotePrefix="1" applyFont="1" applyFill="1" applyBorder="1" applyAlignment="1">
      <alignment horizontal="left" wrapText="1"/>
    </xf>
    <xf numFmtId="0" fontId="5" fillId="3" borderId="4" xfId="0" quotePrefix="1" applyFont="1" applyFill="1" applyBorder="1" applyAlignment="1">
      <alignment horizontal="left" wrapText="1"/>
    </xf>
    <xf numFmtId="0" fontId="9" fillId="2" borderId="0" xfId="0" applyFont="1" applyFill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 wrapText="1"/>
    </xf>
    <xf numFmtId="0" fontId="31" fillId="3" borderId="4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20" fillId="2" borderId="4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left" vertical="center" wrapText="1"/>
    </xf>
    <xf numFmtId="166" fontId="0" fillId="0" borderId="0" xfId="0" applyNumberFormat="1" applyAlignment="1">
      <alignment horizontal="center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left" vertical="center" wrapText="1"/>
    </xf>
    <xf numFmtId="49" fontId="18" fillId="2" borderId="2" xfId="0" applyNumberFormat="1" applyFont="1" applyFill="1" applyBorder="1" applyAlignment="1">
      <alignment horizontal="left" vertical="center" wrapText="1"/>
    </xf>
    <xf numFmtId="49" fontId="18" fillId="2" borderId="4" xfId="0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37"/>
  <sheetViews>
    <sheetView tabSelected="1" zoomScaleNormal="100" workbookViewId="0">
      <selection activeCell="B22" sqref="B22:F22"/>
    </sheetView>
  </sheetViews>
  <sheetFormatPr defaultRowHeight="15" x14ac:dyDescent="0.25"/>
  <cols>
    <col min="1" max="1" width="10.42578125" customWidth="1"/>
    <col min="6" max="6" width="22.5703125" customWidth="1"/>
    <col min="7" max="7" width="24.28515625" bestFit="1" customWidth="1"/>
    <col min="8" max="8" width="17" bestFit="1" customWidth="1"/>
    <col min="9" max="9" width="16" customWidth="1"/>
    <col min="10" max="10" width="23" customWidth="1"/>
    <col min="11" max="11" width="9.7109375" customWidth="1"/>
    <col min="12" max="12" width="9.28515625" bestFit="1" customWidth="1"/>
    <col min="13" max="13" width="25.28515625" customWidth="1"/>
  </cols>
  <sheetData>
    <row r="2" spans="2:13" ht="27" customHeight="1" x14ac:dyDescent="0.25">
      <c r="B2" s="132" t="s">
        <v>146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21"/>
    </row>
    <row r="3" spans="2:13" ht="42" customHeight="1" x14ac:dyDescent="0.25">
      <c r="B3" s="113" t="s">
        <v>71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23"/>
    </row>
    <row r="4" spans="2:13" ht="18" customHeight="1" x14ac:dyDescent="0.25">
      <c r="B4" s="130" t="s">
        <v>143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2"/>
    </row>
    <row r="5" spans="2:13" ht="15.75" customHeight="1" x14ac:dyDescent="0.25">
      <c r="B5" s="113" t="s">
        <v>11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22"/>
    </row>
    <row r="6" spans="2:13" ht="18.75" customHeight="1" x14ac:dyDescent="0.25">
      <c r="B6" s="131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3"/>
    </row>
    <row r="7" spans="2:13" ht="18" customHeight="1" x14ac:dyDescent="0.25">
      <c r="B7" s="113" t="s">
        <v>57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21"/>
    </row>
    <row r="8" spans="2:13" ht="18" customHeight="1" x14ac:dyDescent="0.25">
      <c r="B8" s="129" t="s">
        <v>65</v>
      </c>
      <c r="C8" s="129"/>
      <c r="D8" s="129"/>
      <c r="E8" s="129"/>
      <c r="F8" s="129"/>
      <c r="G8" s="41"/>
      <c r="H8" s="42"/>
      <c r="I8" s="42"/>
      <c r="J8" s="42"/>
      <c r="K8" s="43"/>
      <c r="L8" s="43"/>
    </row>
    <row r="9" spans="2:13" ht="24" x14ac:dyDescent="0.25">
      <c r="B9" s="123" t="s">
        <v>7</v>
      </c>
      <c r="C9" s="123"/>
      <c r="D9" s="123"/>
      <c r="E9" s="123"/>
      <c r="F9" s="123"/>
      <c r="G9" s="110" t="s">
        <v>72</v>
      </c>
      <c r="H9" s="110" t="s">
        <v>145</v>
      </c>
      <c r="I9" s="110" t="s">
        <v>144</v>
      </c>
      <c r="J9" s="111" t="s">
        <v>75</v>
      </c>
      <c r="K9" s="110" t="s">
        <v>24</v>
      </c>
      <c r="L9" s="110" t="s">
        <v>24</v>
      </c>
    </row>
    <row r="10" spans="2:13" x14ac:dyDescent="0.25">
      <c r="B10" s="124">
        <v>1</v>
      </c>
      <c r="C10" s="124"/>
      <c r="D10" s="124"/>
      <c r="E10" s="124"/>
      <c r="F10" s="125"/>
      <c r="G10" s="28">
        <v>2</v>
      </c>
      <c r="H10" s="27">
        <v>3</v>
      </c>
      <c r="I10" s="27">
        <v>4</v>
      </c>
      <c r="J10" s="91">
        <v>5</v>
      </c>
      <c r="K10" s="27" t="s">
        <v>39</v>
      </c>
      <c r="L10" s="27" t="s">
        <v>40</v>
      </c>
    </row>
    <row r="11" spans="2:13" x14ac:dyDescent="0.25">
      <c r="B11" s="119" t="s">
        <v>26</v>
      </c>
      <c r="C11" s="120"/>
      <c r="D11" s="120"/>
      <c r="E11" s="120"/>
      <c r="F11" s="121"/>
      <c r="G11" s="59">
        <v>20740.87</v>
      </c>
      <c r="H11" s="60">
        <v>65000</v>
      </c>
      <c r="I11" s="60"/>
      <c r="J11" s="92">
        <v>13687.5</v>
      </c>
      <c r="K11" s="66">
        <f>SUM(J11/G11)*100</f>
        <v>65.99289229429624</v>
      </c>
      <c r="L11" s="66">
        <f>SUM(J11/H11)*100</f>
        <v>21.057692307692307</v>
      </c>
    </row>
    <row r="12" spans="2:13" x14ac:dyDescent="0.25">
      <c r="B12" s="122" t="s">
        <v>25</v>
      </c>
      <c r="C12" s="121"/>
      <c r="D12" s="121"/>
      <c r="E12" s="121"/>
      <c r="F12" s="121"/>
      <c r="G12" s="59">
        <v>0</v>
      </c>
      <c r="H12" s="60"/>
      <c r="I12" s="60"/>
      <c r="J12" s="92"/>
      <c r="K12" s="66"/>
      <c r="L12" s="66"/>
    </row>
    <row r="13" spans="2:13" x14ac:dyDescent="0.25">
      <c r="B13" s="116" t="s">
        <v>0</v>
      </c>
      <c r="C13" s="117"/>
      <c r="D13" s="117"/>
      <c r="E13" s="117"/>
      <c r="F13" s="118"/>
      <c r="G13" s="61">
        <v>20740.87</v>
      </c>
      <c r="H13" s="62">
        <v>65000</v>
      </c>
      <c r="I13" s="62"/>
      <c r="J13" s="93">
        <v>13687.5</v>
      </c>
      <c r="K13" s="66">
        <f t="shared" ref="K13:K17" si="0">SUM(J13/G13)*100</f>
        <v>65.99289229429624</v>
      </c>
      <c r="L13" s="66">
        <f t="shared" ref="L13:L17" si="1">SUM(J13/H13)*100</f>
        <v>21.057692307692307</v>
      </c>
    </row>
    <row r="14" spans="2:13" x14ac:dyDescent="0.25">
      <c r="B14" s="128" t="s">
        <v>27</v>
      </c>
      <c r="C14" s="120"/>
      <c r="D14" s="120"/>
      <c r="E14" s="120"/>
      <c r="F14" s="120"/>
      <c r="G14" s="63">
        <v>18773.830000000002</v>
      </c>
      <c r="H14" s="60">
        <v>55000</v>
      </c>
      <c r="I14" s="60"/>
      <c r="J14" s="92">
        <v>13029.03</v>
      </c>
      <c r="K14" s="66">
        <f t="shared" si="0"/>
        <v>69.399957280959711</v>
      </c>
      <c r="L14" s="66">
        <f t="shared" si="1"/>
        <v>23.689145454545454</v>
      </c>
    </row>
    <row r="15" spans="2:13" x14ac:dyDescent="0.25">
      <c r="B15" s="122" t="s">
        <v>28</v>
      </c>
      <c r="C15" s="121"/>
      <c r="D15" s="121"/>
      <c r="E15" s="121"/>
      <c r="F15" s="121"/>
      <c r="G15" s="59">
        <v>1555.45</v>
      </c>
      <c r="H15" s="60">
        <v>10000</v>
      </c>
      <c r="I15" s="60"/>
      <c r="J15" s="92">
        <v>621.16999999999996</v>
      </c>
      <c r="K15" s="66">
        <f>SUM(J15/G15)*100</f>
        <v>39.935067022405086</v>
      </c>
      <c r="L15" s="66">
        <f t="shared" si="1"/>
        <v>6.2116999999999996</v>
      </c>
    </row>
    <row r="16" spans="2:13" x14ac:dyDescent="0.25">
      <c r="B16" s="17" t="s">
        <v>1</v>
      </c>
      <c r="C16" s="40"/>
      <c r="D16" s="40"/>
      <c r="E16" s="40"/>
      <c r="F16" s="40"/>
      <c r="G16" s="61">
        <v>20329.28</v>
      </c>
      <c r="H16" s="62">
        <v>65000</v>
      </c>
      <c r="I16" s="62"/>
      <c r="J16" s="93">
        <v>13650.2</v>
      </c>
      <c r="K16" s="66">
        <f t="shared" si="0"/>
        <v>67.145516220938475</v>
      </c>
      <c r="L16" s="66">
        <f t="shared" si="1"/>
        <v>21.000307692307693</v>
      </c>
    </row>
    <row r="17" spans="1:49" x14ac:dyDescent="0.25">
      <c r="B17" s="127" t="s">
        <v>2</v>
      </c>
      <c r="C17" s="117"/>
      <c r="D17" s="117"/>
      <c r="E17" s="117"/>
      <c r="F17" s="117"/>
      <c r="G17" s="64" t="s">
        <v>76</v>
      </c>
      <c r="H17" s="65">
        <v>0</v>
      </c>
      <c r="I17" s="65"/>
      <c r="J17" s="94">
        <v>37.299999999999997</v>
      </c>
      <c r="K17" s="66" t="e">
        <f t="shared" si="0"/>
        <v>#VALUE!</v>
      </c>
      <c r="L17" s="66" t="e">
        <f t="shared" si="1"/>
        <v>#DIV/0!</v>
      </c>
    </row>
    <row r="18" spans="1:49" ht="18" x14ac:dyDescent="0.25"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"/>
    </row>
    <row r="19" spans="1:49" ht="18" customHeight="1" x14ac:dyDescent="0.25">
      <c r="B19" s="137" t="s">
        <v>62</v>
      </c>
      <c r="C19" s="137"/>
      <c r="D19" s="137"/>
      <c r="E19" s="137"/>
      <c r="F19" s="137"/>
      <c r="G19" s="41"/>
      <c r="H19" s="42"/>
      <c r="I19" s="42"/>
      <c r="J19" s="42"/>
      <c r="K19" s="43"/>
      <c r="L19" s="43"/>
      <c r="M19" s="1"/>
    </row>
    <row r="20" spans="1:49" ht="24" x14ac:dyDescent="0.25">
      <c r="B20" s="123" t="s">
        <v>7</v>
      </c>
      <c r="C20" s="123"/>
      <c r="D20" s="123"/>
      <c r="E20" s="123"/>
      <c r="F20" s="123"/>
      <c r="G20" s="110" t="s">
        <v>72</v>
      </c>
      <c r="H20" s="110" t="s">
        <v>145</v>
      </c>
      <c r="I20" s="110" t="s">
        <v>144</v>
      </c>
      <c r="J20" s="111" t="s">
        <v>75</v>
      </c>
      <c r="K20" s="110" t="s">
        <v>24</v>
      </c>
      <c r="L20" s="110" t="s">
        <v>24</v>
      </c>
    </row>
    <row r="21" spans="1:49" x14ac:dyDescent="0.25">
      <c r="B21" s="138">
        <v>1</v>
      </c>
      <c r="C21" s="139"/>
      <c r="D21" s="139"/>
      <c r="E21" s="139"/>
      <c r="F21" s="139"/>
      <c r="G21" s="29">
        <v>2</v>
      </c>
      <c r="H21" s="27">
        <v>3</v>
      </c>
      <c r="I21" s="27">
        <v>4</v>
      </c>
      <c r="J21" s="27">
        <v>5</v>
      </c>
      <c r="K21" s="27" t="s">
        <v>39</v>
      </c>
      <c r="L21" s="27" t="s">
        <v>40</v>
      </c>
    </row>
    <row r="22" spans="1:49" ht="15.75" customHeight="1" x14ac:dyDescent="0.25">
      <c r="B22" s="119" t="s">
        <v>29</v>
      </c>
      <c r="C22" s="140"/>
      <c r="D22" s="140"/>
      <c r="E22" s="140"/>
      <c r="F22" s="140"/>
      <c r="G22" s="68"/>
      <c r="H22" s="60"/>
      <c r="I22" s="60"/>
      <c r="J22" s="60"/>
      <c r="K22" s="16"/>
      <c r="L22" s="16"/>
    </row>
    <row r="23" spans="1:49" x14ac:dyDescent="0.25">
      <c r="B23" s="119" t="s">
        <v>30</v>
      </c>
      <c r="C23" s="120"/>
      <c r="D23" s="120"/>
      <c r="E23" s="120"/>
      <c r="F23" s="120"/>
      <c r="G23" s="63"/>
      <c r="H23" s="60"/>
      <c r="I23" s="60"/>
      <c r="J23" s="60"/>
      <c r="K23" s="16"/>
      <c r="L23" s="16"/>
    </row>
    <row r="24" spans="1:49" ht="15" customHeight="1" x14ac:dyDescent="0.25">
      <c r="B24" s="134" t="s">
        <v>56</v>
      </c>
      <c r="C24" s="135"/>
      <c r="D24" s="135"/>
      <c r="E24" s="135"/>
      <c r="F24" s="136"/>
      <c r="G24" s="69"/>
      <c r="H24" s="70"/>
      <c r="I24" s="70"/>
      <c r="J24" s="70"/>
      <c r="K24" s="30"/>
      <c r="L24" s="30"/>
    </row>
    <row r="25" spans="1:49" s="31" customFormat="1" ht="15" customHeight="1" x14ac:dyDescent="0.25">
      <c r="A25"/>
      <c r="B25" s="119" t="s">
        <v>17</v>
      </c>
      <c r="C25" s="120"/>
      <c r="D25" s="120"/>
      <c r="E25" s="120"/>
      <c r="F25" s="120"/>
      <c r="G25" s="63">
        <v>-1747.34</v>
      </c>
      <c r="H25" s="60"/>
      <c r="I25" s="60"/>
      <c r="J25" s="60">
        <v>-511.79</v>
      </c>
      <c r="K25" s="16"/>
      <c r="L25" s="1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1" customFormat="1" ht="15" customHeight="1" x14ac:dyDescent="0.25">
      <c r="A26"/>
      <c r="B26" s="119" t="s">
        <v>61</v>
      </c>
      <c r="C26" s="120"/>
      <c r="D26" s="120"/>
      <c r="E26" s="120"/>
      <c r="F26" s="120"/>
      <c r="G26" s="63"/>
      <c r="H26" s="60"/>
      <c r="I26" s="60"/>
      <c r="J26" s="60"/>
      <c r="K26" s="16"/>
      <c r="L26" s="1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</row>
    <row r="27" spans="1:49" s="39" customFormat="1" x14ac:dyDescent="0.25">
      <c r="A27" s="37"/>
      <c r="B27" s="134" t="s">
        <v>63</v>
      </c>
      <c r="C27" s="135"/>
      <c r="D27" s="135"/>
      <c r="E27" s="135"/>
      <c r="F27" s="136"/>
      <c r="G27" s="69"/>
      <c r="H27" s="71"/>
      <c r="I27" s="71"/>
      <c r="J27" s="71"/>
      <c r="K27" s="16"/>
      <c r="L27" s="38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</row>
    <row r="28" spans="1:49" ht="15.75" x14ac:dyDescent="0.25">
      <c r="B28" s="126" t="s">
        <v>64</v>
      </c>
      <c r="C28" s="126"/>
      <c r="D28" s="126"/>
      <c r="E28" s="126"/>
      <c r="F28" s="126"/>
      <c r="G28" s="72">
        <v>-1335.75</v>
      </c>
      <c r="H28" s="73"/>
      <c r="I28" s="73"/>
      <c r="J28" s="73">
        <v>-474.49</v>
      </c>
      <c r="K28" s="16"/>
      <c r="L28" s="32"/>
    </row>
    <row r="30" spans="1:49" x14ac:dyDescent="0.25"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</row>
    <row r="31" spans="1:49" x14ac:dyDescent="0.25">
      <c r="B31" s="114" t="s">
        <v>66</v>
      </c>
      <c r="C31" s="114"/>
      <c r="D31" s="114"/>
      <c r="E31" s="114"/>
      <c r="F31" s="114"/>
      <c r="G31" s="114"/>
      <c r="H31" s="114"/>
      <c r="I31" s="114"/>
      <c r="J31" s="114"/>
      <c r="K31" s="114"/>
      <c r="L31" s="114"/>
    </row>
    <row r="32" spans="1:49" ht="15" customHeight="1" x14ac:dyDescent="0.25">
      <c r="B32" s="114" t="s">
        <v>67</v>
      </c>
      <c r="C32" s="114"/>
      <c r="D32" s="114"/>
      <c r="E32" s="114"/>
      <c r="F32" s="114"/>
      <c r="G32" s="114"/>
      <c r="H32" s="114"/>
      <c r="I32" s="114"/>
      <c r="J32" s="114"/>
      <c r="K32" s="114"/>
      <c r="L32" s="114"/>
    </row>
    <row r="33" spans="2:12" ht="15" customHeight="1" x14ac:dyDescent="0.25">
      <c r="B33" s="114" t="s">
        <v>68</v>
      </c>
      <c r="C33" s="114"/>
      <c r="D33" s="114"/>
      <c r="E33" s="114"/>
      <c r="F33" s="114"/>
      <c r="G33" s="114"/>
      <c r="H33" s="114"/>
      <c r="I33" s="114"/>
      <c r="J33" s="114"/>
      <c r="K33" s="114"/>
      <c r="L33" s="114"/>
    </row>
    <row r="34" spans="2:12" ht="15" customHeight="1" x14ac:dyDescent="0.25">
      <c r="B34" s="114" t="s">
        <v>69</v>
      </c>
      <c r="C34" s="114"/>
      <c r="D34" s="114"/>
      <c r="E34" s="114"/>
      <c r="F34" s="114"/>
      <c r="G34" s="114"/>
      <c r="H34" s="114"/>
      <c r="I34" s="114"/>
      <c r="J34" s="114"/>
      <c r="K34" s="114"/>
      <c r="L34" s="114"/>
    </row>
    <row r="35" spans="2:12" ht="36.75" customHeight="1" x14ac:dyDescent="0.25"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</row>
    <row r="36" spans="2:12" ht="15" customHeight="1" x14ac:dyDescent="0.25">
      <c r="B36" s="115" t="s">
        <v>70</v>
      </c>
      <c r="C36" s="115"/>
      <c r="D36" s="115"/>
      <c r="E36" s="115"/>
      <c r="F36" s="115"/>
      <c r="G36" s="115"/>
      <c r="H36" s="115"/>
      <c r="I36" s="115"/>
      <c r="J36" s="115"/>
      <c r="K36" s="115"/>
      <c r="L36" s="115"/>
    </row>
    <row r="37" spans="2:12" x14ac:dyDescent="0.25"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</row>
  </sheetData>
  <mergeCells count="31">
    <mergeCell ref="B33:L33"/>
    <mergeCell ref="B4:L4"/>
    <mergeCell ref="B6:L6"/>
    <mergeCell ref="B2:L2"/>
    <mergeCell ref="B18:L18"/>
    <mergeCell ref="B7:L7"/>
    <mergeCell ref="B5:L5"/>
    <mergeCell ref="B27:F27"/>
    <mergeCell ref="B24:F24"/>
    <mergeCell ref="B19:F19"/>
    <mergeCell ref="B25:F25"/>
    <mergeCell ref="B26:F26"/>
    <mergeCell ref="B20:F20"/>
    <mergeCell ref="B21:F21"/>
    <mergeCell ref="B22:F22"/>
    <mergeCell ref="B3:L3"/>
    <mergeCell ref="B34:L35"/>
    <mergeCell ref="B36:L37"/>
    <mergeCell ref="B13:F13"/>
    <mergeCell ref="B23:F23"/>
    <mergeCell ref="B11:F11"/>
    <mergeCell ref="B12:F12"/>
    <mergeCell ref="B9:F9"/>
    <mergeCell ref="B10:F10"/>
    <mergeCell ref="B28:F28"/>
    <mergeCell ref="B15:F15"/>
    <mergeCell ref="B17:F17"/>
    <mergeCell ref="B14:F14"/>
    <mergeCell ref="B31:L31"/>
    <mergeCell ref="B32:L32"/>
    <mergeCell ref="B8:F8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68"/>
  <sheetViews>
    <sheetView topLeftCell="B1" zoomScale="90" zoomScaleNormal="90" workbookViewId="0">
      <selection activeCell="S50" sqref="S50"/>
    </sheetView>
  </sheetViews>
  <sheetFormatPr defaultRowHeight="15" x14ac:dyDescent="0.25"/>
  <cols>
    <col min="2" max="2" width="2.140625" bestFit="1" customWidth="1"/>
    <col min="3" max="3" width="3.28515625" bestFit="1" customWidth="1"/>
    <col min="4" max="4" width="5" bestFit="1" customWidth="1"/>
    <col min="5" max="5" width="6.140625" bestFit="1" customWidth="1"/>
    <col min="6" max="6" width="47.140625" bestFit="1" customWidth="1"/>
    <col min="7" max="7" width="13.85546875" style="107" bestFit="1" customWidth="1"/>
    <col min="8" max="8" width="15.28515625" style="107" customWidth="1"/>
    <col min="9" max="9" width="12.28515625" style="107" customWidth="1"/>
    <col min="10" max="10" width="13.85546875" style="107" bestFit="1" customWidth="1"/>
    <col min="11" max="11" width="9.85546875" style="107" bestFit="1" customWidth="1"/>
    <col min="12" max="12" width="9.28515625" style="107" bestFit="1" customWidth="1"/>
  </cols>
  <sheetData>
    <row r="1" spans="2:12" ht="18" x14ac:dyDescent="0.25"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2:12" ht="15.75" customHeight="1" x14ac:dyDescent="0.25">
      <c r="B2" s="113" t="s">
        <v>11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2:12" ht="18" x14ac:dyDescent="0.25"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</row>
    <row r="4" spans="2:12" ht="15.75" customHeight="1" x14ac:dyDescent="0.25">
      <c r="B4" s="113" t="s">
        <v>59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</row>
    <row r="5" spans="2:12" ht="18" x14ac:dyDescent="0.25"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</row>
    <row r="6" spans="2:12" ht="15.75" customHeight="1" x14ac:dyDescent="0.25">
      <c r="B6" s="113" t="s">
        <v>41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</row>
    <row r="7" spans="2:12" ht="18" x14ac:dyDescent="0.25"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</row>
    <row r="8" spans="2:12" ht="45" customHeight="1" x14ac:dyDescent="0.25">
      <c r="B8" s="144" t="s">
        <v>7</v>
      </c>
      <c r="C8" s="145"/>
      <c r="D8" s="145"/>
      <c r="E8" s="145"/>
      <c r="F8" s="146"/>
      <c r="G8" s="95" t="s">
        <v>132</v>
      </c>
      <c r="H8" s="95" t="s">
        <v>133</v>
      </c>
      <c r="I8" s="95" t="s">
        <v>131</v>
      </c>
      <c r="J8" s="95" t="s">
        <v>130</v>
      </c>
      <c r="K8" s="95" t="s">
        <v>24</v>
      </c>
      <c r="L8" s="95" t="s">
        <v>55</v>
      </c>
    </row>
    <row r="9" spans="2:12" x14ac:dyDescent="0.25">
      <c r="B9" s="141">
        <v>1</v>
      </c>
      <c r="C9" s="142"/>
      <c r="D9" s="142"/>
      <c r="E9" s="142"/>
      <c r="F9" s="143"/>
      <c r="G9" s="96">
        <v>2</v>
      </c>
      <c r="H9" s="96">
        <v>3</v>
      </c>
      <c r="I9" s="96">
        <v>4</v>
      </c>
      <c r="J9" s="96">
        <v>5</v>
      </c>
      <c r="K9" s="96" t="s">
        <v>39</v>
      </c>
      <c r="L9" s="96" t="s">
        <v>40</v>
      </c>
    </row>
    <row r="10" spans="2:12" s="109" customFormat="1" x14ac:dyDescent="0.25">
      <c r="B10" s="6"/>
      <c r="C10" s="6"/>
      <c r="D10" s="6"/>
      <c r="E10" s="6"/>
      <c r="F10" s="6" t="s">
        <v>54</v>
      </c>
      <c r="G10" s="97">
        <f>SUM(G11)</f>
        <v>20740.87</v>
      </c>
      <c r="H10" s="97">
        <f>SUM(H11)</f>
        <v>65000</v>
      </c>
      <c r="I10" s="97">
        <f t="shared" ref="I10:J10" si="0">SUM(I11)</f>
        <v>0</v>
      </c>
      <c r="J10" s="97">
        <f t="shared" si="0"/>
        <v>13687.5</v>
      </c>
      <c r="K10" s="98">
        <f>SUM(J10/G10)*100</f>
        <v>65.99289229429624</v>
      </c>
      <c r="L10" s="98">
        <f>SUM(J10/H10)*100</f>
        <v>21.057692307692307</v>
      </c>
    </row>
    <row r="11" spans="2:12" s="50" customFormat="1" x14ac:dyDescent="0.25">
      <c r="B11" s="6">
        <v>6</v>
      </c>
      <c r="C11" s="6"/>
      <c r="D11" s="6"/>
      <c r="E11" s="6"/>
      <c r="F11" s="6" t="s">
        <v>3</v>
      </c>
      <c r="G11" s="97">
        <f>SUM(G12+G17+G21)</f>
        <v>20740.87</v>
      </c>
      <c r="H11" s="97">
        <f>SUM(H12+H17+H21)</f>
        <v>65000</v>
      </c>
      <c r="I11" s="97">
        <f t="shared" ref="I11:J11" si="1">SUM(I12+I17+I21)</f>
        <v>0</v>
      </c>
      <c r="J11" s="97">
        <f t="shared" si="1"/>
        <v>13687.5</v>
      </c>
      <c r="K11" s="98">
        <f t="shared" ref="K11:K24" si="2">SUM(J11/G11)*100</f>
        <v>65.99289229429624</v>
      </c>
      <c r="L11" s="98">
        <f t="shared" ref="L11:L24" si="3">SUM(J11/H11)*100</f>
        <v>21.057692307692307</v>
      </c>
    </row>
    <row r="12" spans="2:12" ht="25.5" x14ac:dyDescent="0.25">
      <c r="B12" s="6"/>
      <c r="C12" s="10">
        <v>63</v>
      </c>
      <c r="D12" s="10"/>
      <c r="E12" s="10"/>
      <c r="F12" s="10" t="s">
        <v>15</v>
      </c>
      <c r="G12" s="99">
        <f>SUM(G13)</f>
        <v>2123.5700000000002</v>
      </c>
      <c r="H12" s="99">
        <f>SUM(H13)</f>
        <v>3700</v>
      </c>
      <c r="I12" s="99">
        <f t="shared" ref="I12:J12" si="4">SUM(I13)</f>
        <v>0</v>
      </c>
      <c r="J12" s="99">
        <f t="shared" si="4"/>
        <v>0</v>
      </c>
      <c r="K12" s="98">
        <f t="shared" si="2"/>
        <v>0</v>
      </c>
      <c r="L12" s="98">
        <f t="shared" si="3"/>
        <v>0</v>
      </c>
    </row>
    <row r="13" spans="2:12" x14ac:dyDescent="0.25">
      <c r="B13" s="7"/>
      <c r="C13" s="7"/>
      <c r="D13" s="7">
        <v>631</v>
      </c>
      <c r="E13" s="7"/>
      <c r="F13" s="7" t="s">
        <v>31</v>
      </c>
      <c r="G13" s="99">
        <f>SUM(G14:G15)</f>
        <v>2123.5700000000002</v>
      </c>
      <c r="H13" s="99">
        <f>SUM(H14:H15)</f>
        <v>3700</v>
      </c>
      <c r="I13" s="99">
        <f t="shared" ref="I13:J13" si="5">SUM(I14:I15)</f>
        <v>0</v>
      </c>
      <c r="J13" s="99">
        <f t="shared" si="5"/>
        <v>0</v>
      </c>
      <c r="K13" s="98">
        <f t="shared" si="2"/>
        <v>0</v>
      </c>
      <c r="L13" s="98">
        <f t="shared" si="3"/>
        <v>0</v>
      </c>
    </row>
    <row r="14" spans="2:12" x14ac:dyDescent="0.25">
      <c r="B14" s="7"/>
      <c r="C14" s="7"/>
      <c r="D14" s="7"/>
      <c r="E14" s="7">
        <v>6311</v>
      </c>
      <c r="F14" s="7" t="s">
        <v>32</v>
      </c>
      <c r="G14" s="99"/>
      <c r="H14" s="99"/>
      <c r="I14" s="99"/>
      <c r="J14" s="100"/>
      <c r="K14" s="98" t="e">
        <f t="shared" si="2"/>
        <v>#DIV/0!</v>
      </c>
      <c r="L14" s="98" t="e">
        <f t="shared" si="3"/>
        <v>#DIV/0!</v>
      </c>
    </row>
    <row r="15" spans="2:12" x14ac:dyDescent="0.25">
      <c r="B15" s="7"/>
      <c r="C15" s="7"/>
      <c r="D15" s="7"/>
      <c r="E15" s="7">
        <v>6332</v>
      </c>
      <c r="F15" s="7" t="s">
        <v>77</v>
      </c>
      <c r="G15" s="99">
        <v>2123.5700000000002</v>
      </c>
      <c r="H15" s="99">
        <v>3700</v>
      </c>
      <c r="I15" s="99"/>
      <c r="J15" s="100"/>
      <c r="K15" s="98">
        <f t="shared" si="2"/>
        <v>0</v>
      </c>
      <c r="L15" s="98">
        <f t="shared" si="3"/>
        <v>0</v>
      </c>
    </row>
    <row r="16" spans="2:12" x14ac:dyDescent="0.25">
      <c r="B16" s="7"/>
      <c r="C16" s="7"/>
      <c r="D16" s="8"/>
      <c r="E16" s="8" t="s">
        <v>16</v>
      </c>
      <c r="F16" s="8"/>
      <c r="G16" s="99"/>
      <c r="H16" s="99"/>
      <c r="I16" s="99"/>
      <c r="J16" s="100"/>
      <c r="K16" s="98" t="e">
        <f t="shared" si="2"/>
        <v>#DIV/0!</v>
      </c>
      <c r="L16" s="98" t="e">
        <f t="shared" si="3"/>
        <v>#DIV/0!</v>
      </c>
    </row>
    <row r="17" spans="2:12" ht="25.5" x14ac:dyDescent="0.25">
      <c r="B17" s="7"/>
      <c r="C17" s="7">
        <v>66</v>
      </c>
      <c r="D17" s="8"/>
      <c r="E17" s="8"/>
      <c r="F17" s="10" t="s">
        <v>18</v>
      </c>
      <c r="G17" s="99">
        <f>SUM(G18)</f>
        <v>87</v>
      </c>
      <c r="H17" s="99">
        <f>SUM(H18)</f>
        <v>0</v>
      </c>
      <c r="I17" s="99"/>
      <c r="J17" s="100"/>
      <c r="K17" s="98">
        <f t="shared" si="2"/>
        <v>0</v>
      </c>
      <c r="L17" s="98" t="e">
        <f t="shared" si="3"/>
        <v>#DIV/0!</v>
      </c>
    </row>
    <row r="18" spans="2:12" x14ac:dyDescent="0.25">
      <c r="B18" s="7"/>
      <c r="C18" s="15"/>
      <c r="D18" s="8">
        <v>661</v>
      </c>
      <c r="E18" s="8"/>
      <c r="F18" s="10" t="s">
        <v>33</v>
      </c>
      <c r="G18" s="99">
        <f>SUM(G19:G20)</f>
        <v>87</v>
      </c>
      <c r="H18" s="99">
        <f>SUM(H19:H20)</f>
        <v>0</v>
      </c>
      <c r="I18" s="99"/>
      <c r="J18" s="100"/>
      <c r="K18" s="98">
        <f t="shared" si="2"/>
        <v>0</v>
      </c>
      <c r="L18" s="98" t="e">
        <f t="shared" si="3"/>
        <v>#DIV/0!</v>
      </c>
    </row>
    <row r="19" spans="2:12" x14ac:dyDescent="0.25">
      <c r="B19" s="7"/>
      <c r="C19" s="15"/>
      <c r="D19" s="8"/>
      <c r="E19" s="8">
        <v>6614</v>
      </c>
      <c r="F19" s="10" t="s">
        <v>34</v>
      </c>
      <c r="G19" s="99"/>
      <c r="H19" s="99"/>
      <c r="I19" s="99"/>
      <c r="J19" s="100"/>
      <c r="K19" s="98" t="e">
        <f t="shared" si="2"/>
        <v>#DIV/0!</v>
      </c>
      <c r="L19" s="98" t="e">
        <f t="shared" si="3"/>
        <v>#DIV/0!</v>
      </c>
    </row>
    <row r="20" spans="2:12" x14ac:dyDescent="0.25">
      <c r="B20" s="7"/>
      <c r="C20" s="15"/>
      <c r="D20" s="8"/>
      <c r="E20" s="8">
        <v>6615</v>
      </c>
      <c r="F20" s="10" t="s">
        <v>78</v>
      </c>
      <c r="G20" s="99">
        <v>87</v>
      </c>
      <c r="H20" s="99"/>
      <c r="I20" s="99"/>
      <c r="J20" s="100"/>
      <c r="K20" s="98">
        <f t="shared" si="2"/>
        <v>0</v>
      </c>
      <c r="L20" s="98" t="e">
        <f t="shared" si="3"/>
        <v>#DIV/0!</v>
      </c>
    </row>
    <row r="21" spans="2:12" ht="25.5" x14ac:dyDescent="0.25">
      <c r="B21" s="7"/>
      <c r="C21" s="7">
        <v>67</v>
      </c>
      <c r="D21" s="8"/>
      <c r="E21" s="8"/>
      <c r="F21" s="10" t="s">
        <v>80</v>
      </c>
      <c r="G21" s="99">
        <f>SUM(G22)</f>
        <v>18530.3</v>
      </c>
      <c r="H21" s="99">
        <f>SUM(H22)</f>
        <v>61300</v>
      </c>
      <c r="I21" s="99">
        <f t="shared" ref="I21:J21" si="6">SUM(I22)</f>
        <v>0</v>
      </c>
      <c r="J21" s="99">
        <f t="shared" si="6"/>
        <v>13687.5</v>
      </c>
      <c r="K21" s="98">
        <f t="shared" si="2"/>
        <v>73.865506764596361</v>
      </c>
      <c r="L21" s="98">
        <f t="shared" si="3"/>
        <v>22.328711256117455</v>
      </c>
    </row>
    <row r="22" spans="2:12" ht="25.5" x14ac:dyDescent="0.25">
      <c r="B22" s="7"/>
      <c r="C22" s="7"/>
      <c r="D22" s="8">
        <v>671</v>
      </c>
      <c r="E22" s="8"/>
      <c r="F22" s="10" t="s">
        <v>81</v>
      </c>
      <c r="G22" s="99">
        <f>SUM(G23:G24)</f>
        <v>18530.3</v>
      </c>
      <c r="H22" s="99">
        <f>SUM(H23:H24)</f>
        <v>61300</v>
      </c>
      <c r="I22" s="99">
        <f t="shared" ref="I22:J22" si="7">SUM(I23:I24)</f>
        <v>0</v>
      </c>
      <c r="J22" s="99">
        <f t="shared" si="7"/>
        <v>13687.5</v>
      </c>
      <c r="K22" s="98">
        <f t="shared" si="2"/>
        <v>73.865506764596361</v>
      </c>
      <c r="L22" s="98">
        <f t="shared" si="3"/>
        <v>22.328711256117455</v>
      </c>
    </row>
    <row r="23" spans="2:12" ht="25.5" x14ac:dyDescent="0.25">
      <c r="B23" s="7"/>
      <c r="C23" s="7"/>
      <c r="D23" s="8"/>
      <c r="E23" s="8">
        <v>6711</v>
      </c>
      <c r="F23" s="10" t="s">
        <v>79</v>
      </c>
      <c r="G23" s="99">
        <v>18530.3</v>
      </c>
      <c r="H23" s="99">
        <v>55000</v>
      </c>
      <c r="I23" s="99"/>
      <c r="J23" s="100">
        <v>13687.5</v>
      </c>
      <c r="K23" s="98">
        <f t="shared" si="2"/>
        <v>73.865506764596361</v>
      </c>
      <c r="L23" s="98">
        <f t="shared" si="3"/>
        <v>24.886363636363637</v>
      </c>
    </row>
    <row r="24" spans="2:12" ht="25.5" x14ac:dyDescent="0.25">
      <c r="B24" s="7"/>
      <c r="C24" s="7"/>
      <c r="D24" s="8"/>
      <c r="E24" s="8">
        <v>6712</v>
      </c>
      <c r="F24" s="10" t="s">
        <v>82</v>
      </c>
      <c r="G24" s="99"/>
      <c r="H24" s="99">
        <v>6300</v>
      </c>
      <c r="I24" s="99"/>
      <c r="J24" s="100"/>
      <c r="K24" s="98" t="e">
        <f t="shared" si="2"/>
        <v>#DIV/0!</v>
      </c>
      <c r="L24" s="98">
        <f t="shared" si="3"/>
        <v>0</v>
      </c>
    </row>
    <row r="25" spans="2:12" x14ac:dyDescent="0.25">
      <c r="B25" s="53"/>
      <c r="C25" s="53"/>
      <c r="D25" s="57"/>
      <c r="E25" s="57"/>
      <c r="F25" s="52"/>
      <c r="G25" s="101"/>
      <c r="H25" s="101"/>
      <c r="I25" s="101"/>
      <c r="J25" s="102"/>
      <c r="K25" s="103"/>
      <c r="L25" s="103"/>
    </row>
    <row r="26" spans="2:12" ht="18" x14ac:dyDescent="0.25"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</row>
    <row r="27" spans="2:12" ht="36.75" customHeight="1" x14ac:dyDescent="0.25">
      <c r="B27" s="144" t="s">
        <v>7</v>
      </c>
      <c r="C27" s="145"/>
      <c r="D27" s="145"/>
      <c r="E27" s="145"/>
      <c r="F27" s="146"/>
      <c r="G27" s="95" t="s">
        <v>132</v>
      </c>
      <c r="H27" s="95" t="s">
        <v>134</v>
      </c>
      <c r="I27" s="95" t="s">
        <v>131</v>
      </c>
      <c r="J27" s="95" t="s">
        <v>130</v>
      </c>
      <c r="K27" s="95" t="s">
        <v>24</v>
      </c>
      <c r="L27" s="95" t="s">
        <v>55</v>
      </c>
    </row>
    <row r="28" spans="2:12" x14ac:dyDescent="0.25">
      <c r="B28" s="141">
        <v>1</v>
      </c>
      <c r="C28" s="142"/>
      <c r="D28" s="142"/>
      <c r="E28" s="142"/>
      <c r="F28" s="143"/>
      <c r="G28" s="96">
        <v>2</v>
      </c>
      <c r="H28" s="96">
        <v>3</v>
      </c>
      <c r="I28" s="96">
        <v>4</v>
      </c>
      <c r="J28" s="96">
        <v>5</v>
      </c>
      <c r="K28" s="96" t="s">
        <v>39</v>
      </c>
      <c r="L28" s="96" t="s">
        <v>40</v>
      </c>
    </row>
    <row r="29" spans="2:12" s="109" customFormat="1" x14ac:dyDescent="0.25">
      <c r="B29" s="6"/>
      <c r="C29" s="6"/>
      <c r="D29" s="6"/>
      <c r="E29" s="6"/>
      <c r="F29" s="6" t="s">
        <v>53</v>
      </c>
      <c r="G29" s="97">
        <f>SUM(G30+G55)</f>
        <v>20329.280000000002</v>
      </c>
      <c r="H29" s="97">
        <f>SUM(H30+H55)</f>
        <v>65000</v>
      </c>
      <c r="I29" s="97">
        <f t="shared" ref="I29:J29" si="8">SUM(I30+I55)</f>
        <v>0</v>
      </c>
      <c r="J29" s="97">
        <f t="shared" si="8"/>
        <v>13650.199999999999</v>
      </c>
      <c r="K29" s="98">
        <f>SUM(J29/G29)*100</f>
        <v>67.145516220938447</v>
      </c>
      <c r="L29" s="98">
        <f>SUM(J29/H29)*100</f>
        <v>21.00030769230769</v>
      </c>
    </row>
    <row r="30" spans="2:12" s="50" customFormat="1" x14ac:dyDescent="0.25">
      <c r="B30" s="6">
        <v>3</v>
      </c>
      <c r="C30" s="6"/>
      <c r="D30" s="6"/>
      <c r="E30" s="6"/>
      <c r="F30" s="6" t="s">
        <v>4</v>
      </c>
      <c r="G30" s="97">
        <f>SUM(G31+G38+G50)</f>
        <v>18773.830000000002</v>
      </c>
      <c r="H30" s="97">
        <f>SUM(H31+H38+H50)</f>
        <v>55000</v>
      </c>
      <c r="I30" s="97">
        <f t="shared" ref="I30:J30" si="9">SUM(I31+I38+I50)</f>
        <v>0</v>
      </c>
      <c r="J30" s="97">
        <f t="shared" si="9"/>
        <v>13029.029999999999</v>
      </c>
      <c r="K30" s="98">
        <f t="shared" ref="K30:K61" si="10">SUM(J30/G30)*100</f>
        <v>69.399957280959697</v>
      </c>
      <c r="L30" s="98">
        <f t="shared" ref="L30:L61" si="11">SUM(J30/H30)*100</f>
        <v>23.68914545454545</v>
      </c>
    </row>
    <row r="31" spans="2:12" x14ac:dyDescent="0.25">
      <c r="B31" s="6"/>
      <c r="C31" s="10">
        <v>31</v>
      </c>
      <c r="D31" s="10"/>
      <c r="E31" s="10"/>
      <c r="F31" s="10" t="s">
        <v>5</v>
      </c>
      <c r="G31" s="99">
        <f>SUM(G32)</f>
        <v>17631.03</v>
      </c>
      <c r="H31" s="99">
        <f>SUM(H32)</f>
        <v>46000</v>
      </c>
      <c r="I31" s="99">
        <f t="shared" ref="I31" si="12">SUM(I32)</f>
        <v>0</v>
      </c>
      <c r="J31" s="99">
        <f>SUM(J32+J34+J36)</f>
        <v>11820.869999999999</v>
      </c>
      <c r="K31" s="98">
        <f t="shared" si="10"/>
        <v>67.045827725322908</v>
      </c>
      <c r="L31" s="98">
        <f t="shared" si="11"/>
        <v>25.697543478260865</v>
      </c>
    </row>
    <row r="32" spans="2:12" x14ac:dyDescent="0.25">
      <c r="B32" s="7"/>
      <c r="C32" s="7"/>
      <c r="D32" s="7">
        <v>311</v>
      </c>
      <c r="E32" s="7"/>
      <c r="F32" s="7" t="s">
        <v>35</v>
      </c>
      <c r="G32" s="99">
        <f>SUM(G33:G37)</f>
        <v>17631.03</v>
      </c>
      <c r="H32" s="99">
        <v>46000</v>
      </c>
      <c r="I32" s="99"/>
      <c r="J32" s="100">
        <v>9803.33</v>
      </c>
      <c r="K32" s="98">
        <f t="shared" si="10"/>
        <v>55.602707272348809</v>
      </c>
      <c r="L32" s="98">
        <f t="shared" si="11"/>
        <v>21.31158695652174</v>
      </c>
    </row>
    <row r="33" spans="2:12" x14ac:dyDescent="0.25">
      <c r="B33" s="7"/>
      <c r="C33" s="7"/>
      <c r="D33" s="7"/>
      <c r="E33" s="7">
        <v>3111</v>
      </c>
      <c r="F33" s="7" t="s">
        <v>36</v>
      </c>
      <c r="G33" s="99">
        <v>16120.71</v>
      </c>
      <c r="H33" s="99"/>
      <c r="I33" s="99"/>
      <c r="J33" s="100">
        <v>9803.33</v>
      </c>
      <c r="K33" s="98">
        <f t="shared" si="10"/>
        <v>60.812023788034153</v>
      </c>
      <c r="L33" s="98" t="e">
        <f t="shared" si="11"/>
        <v>#DIV/0!</v>
      </c>
    </row>
    <row r="34" spans="2:12" x14ac:dyDescent="0.25">
      <c r="B34" s="7"/>
      <c r="C34" s="7"/>
      <c r="D34" s="7">
        <v>312</v>
      </c>
      <c r="E34" s="7"/>
      <c r="F34" s="7" t="s">
        <v>126</v>
      </c>
      <c r="G34" s="99"/>
      <c r="H34" s="99"/>
      <c r="I34" s="99"/>
      <c r="J34" s="100">
        <v>400</v>
      </c>
      <c r="K34" s="98" t="e">
        <f t="shared" si="10"/>
        <v>#DIV/0!</v>
      </c>
      <c r="L34" s="98" t="e">
        <f t="shared" si="11"/>
        <v>#DIV/0!</v>
      </c>
    </row>
    <row r="35" spans="2:12" x14ac:dyDescent="0.25">
      <c r="B35" s="7"/>
      <c r="C35" s="7"/>
      <c r="D35" s="7"/>
      <c r="E35" s="7">
        <v>3121</v>
      </c>
      <c r="F35" s="7" t="s">
        <v>126</v>
      </c>
      <c r="G35" s="99"/>
      <c r="H35" s="99"/>
      <c r="I35" s="99"/>
      <c r="J35" s="100">
        <v>400</v>
      </c>
      <c r="K35" s="98" t="e">
        <f t="shared" si="10"/>
        <v>#DIV/0!</v>
      </c>
      <c r="L35" s="98" t="e">
        <f t="shared" si="11"/>
        <v>#DIV/0!</v>
      </c>
    </row>
    <row r="36" spans="2:12" x14ac:dyDescent="0.25">
      <c r="B36" s="7"/>
      <c r="C36" s="7"/>
      <c r="D36" s="7">
        <v>313</v>
      </c>
      <c r="E36" s="7"/>
      <c r="F36" s="7" t="s">
        <v>127</v>
      </c>
      <c r="G36" s="99"/>
      <c r="H36" s="99"/>
      <c r="I36" s="99"/>
      <c r="J36" s="100">
        <v>1617.54</v>
      </c>
      <c r="K36" s="98" t="e">
        <f t="shared" si="10"/>
        <v>#DIV/0!</v>
      </c>
      <c r="L36" s="98" t="e">
        <f t="shared" si="11"/>
        <v>#DIV/0!</v>
      </c>
    </row>
    <row r="37" spans="2:12" x14ac:dyDescent="0.25">
      <c r="B37" s="7"/>
      <c r="C37" s="7"/>
      <c r="D37" s="7"/>
      <c r="E37" s="7">
        <v>3132</v>
      </c>
      <c r="F37" s="7" t="s">
        <v>85</v>
      </c>
      <c r="G37" s="99">
        <v>1510.32</v>
      </c>
      <c r="H37" s="99"/>
      <c r="I37" s="99"/>
      <c r="J37" s="100">
        <v>1617.54</v>
      </c>
      <c r="K37" s="98">
        <f t="shared" si="10"/>
        <v>107.0991577943747</v>
      </c>
      <c r="L37" s="98" t="e">
        <f t="shared" si="11"/>
        <v>#DIV/0!</v>
      </c>
    </row>
    <row r="38" spans="2:12" x14ac:dyDescent="0.25">
      <c r="B38" s="7"/>
      <c r="C38" s="7">
        <v>32</v>
      </c>
      <c r="D38" s="8"/>
      <c r="E38" s="8"/>
      <c r="F38" s="7" t="s">
        <v>12</v>
      </c>
      <c r="G38" s="99">
        <f>SUM(G39+G41+G44+G48)</f>
        <v>1050.5800000000002</v>
      </c>
      <c r="H38" s="99">
        <f>SUM(H39+H41+H44+H48)</f>
        <v>8000</v>
      </c>
      <c r="I38" s="99">
        <f t="shared" ref="I38:J38" si="13">SUM(I39+I41+I44+I48)</f>
        <v>0</v>
      </c>
      <c r="J38" s="99">
        <f t="shared" si="13"/>
        <v>1118.95</v>
      </c>
      <c r="K38" s="98">
        <f t="shared" si="10"/>
        <v>106.50783376801385</v>
      </c>
      <c r="L38" s="98">
        <f t="shared" si="11"/>
        <v>13.986875000000001</v>
      </c>
    </row>
    <row r="39" spans="2:12" x14ac:dyDescent="0.25">
      <c r="B39" s="7"/>
      <c r="C39" s="7"/>
      <c r="D39" s="7">
        <v>321</v>
      </c>
      <c r="E39" s="7"/>
      <c r="F39" s="7" t="s">
        <v>37</v>
      </c>
      <c r="G39" s="99"/>
      <c r="H39" s="99">
        <v>500</v>
      </c>
      <c r="I39" s="99"/>
      <c r="J39" s="100"/>
      <c r="K39" s="98" t="e">
        <f t="shared" si="10"/>
        <v>#DIV/0!</v>
      </c>
      <c r="L39" s="98">
        <f t="shared" si="11"/>
        <v>0</v>
      </c>
    </row>
    <row r="40" spans="2:12" x14ac:dyDescent="0.25">
      <c r="B40" s="7"/>
      <c r="C40" s="15"/>
      <c r="D40" s="7"/>
      <c r="E40" s="7">
        <v>3211</v>
      </c>
      <c r="F40" s="20" t="s">
        <v>38</v>
      </c>
      <c r="G40" s="99"/>
      <c r="H40" s="99"/>
      <c r="I40" s="99"/>
      <c r="J40" s="100"/>
      <c r="K40" s="98" t="e">
        <f t="shared" si="10"/>
        <v>#DIV/0!</v>
      </c>
      <c r="L40" s="98" t="e">
        <f t="shared" si="11"/>
        <v>#DIV/0!</v>
      </c>
    </row>
    <row r="41" spans="2:12" x14ac:dyDescent="0.25">
      <c r="B41" s="7"/>
      <c r="C41" s="15"/>
      <c r="D41" s="7">
        <v>322</v>
      </c>
      <c r="E41" s="7"/>
      <c r="F41" s="20" t="s">
        <v>100</v>
      </c>
      <c r="G41" s="99">
        <f>SUM(G42:G43)</f>
        <v>322.22000000000003</v>
      </c>
      <c r="H41" s="99">
        <v>3000</v>
      </c>
      <c r="I41" s="99"/>
      <c r="J41" s="100">
        <v>78.58</v>
      </c>
      <c r="K41" s="98">
        <f t="shared" si="10"/>
        <v>24.387064738377504</v>
      </c>
      <c r="L41" s="98">
        <f t="shared" si="11"/>
        <v>2.6193333333333331</v>
      </c>
    </row>
    <row r="42" spans="2:12" x14ac:dyDescent="0.25">
      <c r="B42" s="7"/>
      <c r="C42" s="15"/>
      <c r="D42" s="7"/>
      <c r="E42" s="7">
        <v>3221</v>
      </c>
      <c r="F42" s="20" t="s">
        <v>91</v>
      </c>
      <c r="G42" s="99">
        <v>99.23</v>
      </c>
      <c r="H42" s="99"/>
      <c r="I42" s="99"/>
      <c r="J42" s="100">
        <v>78.58</v>
      </c>
      <c r="K42" s="98">
        <f t="shared" si="10"/>
        <v>79.189761160939227</v>
      </c>
      <c r="L42" s="98" t="e">
        <f t="shared" si="11"/>
        <v>#DIV/0!</v>
      </c>
    </row>
    <row r="43" spans="2:12" x14ac:dyDescent="0.25">
      <c r="B43" s="7"/>
      <c r="C43" s="15"/>
      <c r="D43" s="7"/>
      <c r="E43" s="7">
        <v>3223</v>
      </c>
      <c r="F43" s="20" t="s">
        <v>90</v>
      </c>
      <c r="G43" s="99">
        <v>222.99</v>
      </c>
      <c r="H43" s="99"/>
      <c r="I43" s="99"/>
      <c r="J43" s="100"/>
      <c r="K43" s="98">
        <f t="shared" si="10"/>
        <v>0</v>
      </c>
      <c r="L43" s="98" t="e">
        <f t="shared" si="11"/>
        <v>#DIV/0!</v>
      </c>
    </row>
    <row r="44" spans="2:12" x14ac:dyDescent="0.25">
      <c r="B44" s="7"/>
      <c r="C44" s="15"/>
      <c r="D44" s="7">
        <v>323</v>
      </c>
      <c r="E44" s="7"/>
      <c r="F44" s="20" t="s">
        <v>86</v>
      </c>
      <c r="G44" s="99">
        <f>SUM(G45:G47)</f>
        <v>693.1</v>
      </c>
      <c r="H44" s="99">
        <v>4000</v>
      </c>
      <c r="I44" s="99"/>
      <c r="J44" s="100">
        <v>1001.73</v>
      </c>
      <c r="K44" s="98">
        <f t="shared" si="10"/>
        <v>144.52892800461694</v>
      </c>
      <c r="L44" s="98">
        <f t="shared" si="11"/>
        <v>25.04325</v>
      </c>
    </row>
    <row r="45" spans="2:12" x14ac:dyDescent="0.25">
      <c r="B45" s="7"/>
      <c r="C45" s="15"/>
      <c r="D45" s="7"/>
      <c r="E45" s="7">
        <v>3231</v>
      </c>
      <c r="F45" s="20" t="s">
        <v>87</v>
      </c>
      <c r="G45" s="99">
        <v>321.24</v>
      </c>
      <c r="H45" s="99"/>
      <c r="I45" s="99"/>
      <c r="J45" s="100">
        <v>329.7</v>
      </c>
      <c r="K45" s="98">
        <f t="shared" si="10"/>
        <v>102.63354501307434</v>
      </c>
      <c r="L45" s="98" t="e">
        <f t="shared" si="11"/>
        <v>#DIV/0!</v>
      </c>
    </row>
    <row r="46" spans="2:12" x14ac:dyDescent="0.25">
      <c r="B46" s="7"/>
      <c r="C46" s="15"/>
      <c r="D46" s="7"/>
      <c r="E46" s="7">
        <v>3233</v>
      </c>
      <c r="F46" s="20" t="s">
        <v>88</v>
      </c>
      <c r="G46" s="99">
        <v>127.44</v>
      </c>
      <c r="H46" s="99"/>
      <c r="I46" s="99"/>
      <c r="J46" s="100">
        <v>127.44</v>
      </c>
      <c r="K46" s="98">
        <f t="shared" si="10"/>
        <v>100</v>
      </c>
      <c r="L46" s="98" t="e">
        <f t="shared" si="11"/>
        <v>#DIV/0!</v>
      </c>
    </row>
    <row r="47" spans="2:12" x14ac:dyDescent="0.25">
      <c r="B47" s="7"/>
      <c r="C47" s="15"/>
      <c r="D47" s="7"/>
      <c r="E47" s="7">
        <v>3238</v>
      </c>
      <c r="F47" s="20" t="s">
        <v>89</v>
      </c>
      <c r="G47" s="99">
        <v>244.42</v>
      </c>
      <c r="H47" s="99"/>
      <c r="I47" s="99"/>
      <c r="J47" s="100">
        <v>544.59</v>
      </c>
      <c r="K47" s="98">
        <f t="shared" si="10"/>
        <v>222.8090990917274</v>
      </c>
      <c r="L47" s="98" t="e">
        <f t="shared" si="11"/>
        <v>#DIV/0!</v>
      </c>
    </row>
    <row r="48" spans="2:12" x14ac:dyDescent="0.25">
      <c r="B48" s="7"/>
      <c r="C48" s="15"/>
      <c r="D48" s="7">
        <v>329</v>
      </c>
      <c r="E48" s="7"/>
      <c r="F48" s="20" t="s">
        <v>98</v>
      </c>
      <c r="G48" s="99">
        <f>SUM(G49)</f>
        <v>35.26</v>
      </c>
      <c r="H48" s="99">
        <v>500</v>
      </c>
      <c r="I48" s="99"/>
      <c r="J48" s="100">
        <v>38.64</v>
      </c>
      <c r="K48" s="98">
        <f t="shared" si="10"/>
        <v>109.58593306863303</v>
      </c>
      <c r="L48" s="98">
        <f t="shared" si="11"/>
        <v>7.7279999999999998</v>
      </c>
    </row>
    <row r="49" spans="2:12" x14ac:dyDescent="0.25">
      <c r="B49" s="7"/>
      <c r="C49" s="15"/>
      <c r="D49" s="7"/>
      <c r="E49" s="7">
        <v>3295</v>
      </c>
      <c r="F49" s="20" t="s">
        <v>99</v>
      </c>
      <c r="G49" s="99">
        <v>35.26</v>
      </c>
      <c r="H49" s="99"/>
      <c r="I49" s="99"/>
      <c r="J49" s="100">
        <v>38.64</v>
      </c>
      <c r="K49" s="98">
        <f t="shared" si="10"/>
        <v>109.58593306863303</v>
      </c>
      <c r="L49" s="98" t="e">
        <f t="shared" si="11"/>
        <v>#DIV/0!</v>
      </c>
    </row>
    <row r="50" spans="2:12" x14ac:dyDescent="0.25">
      <c r="B50" s="7"/>
      <c r="C50" s="7">
        <v>34</v>
      </c>
      <c r="D50" s="7"/>
      <c r="E50" s="7"/>
      <c r="F50" s="20" t="s">
        <v>94</v>
      </c>
      <c r="G50" s="99">
        <f>SUM(G51)</f>
        <v>92.22</v>
      </c>
      <c r="H50" s="99">
        <f>SUM(H51)</f>
        <v>1000</v>
      </c>
      <c r="I50" s="99">
        <f t="shared" ref="I50:J50" si="14">SUM(I51)</f>
        <v>0</v>
      </c>
      <c r="J50" s="99">
        <f t="shared" si="14"/>
        <v>89.21</v>
      </c>
      <c r="K50" s="98">
        <f t="shared" si="10"/>
        <v>96.7360659292995</v>
      </c>
      <c r="L50" s="98">
        <f t="shared" si="11"/>
        <v>8.9209999999999994</v>
      </c>
    </row>
    <row r="51" spans="2:12" x14ac:dyDescent="0.25">
      <c r="B51" s="7"/>
      <c r="C51" s="15"/>
      <c r="D51" s="7">
        <v>343</v>
      </c>
      <c r="E51" s="7"/>
      <c r="F51" s="20" t="s">
        <v>93</v>
      </c>
      <c r="G51" s="99">
        <f>SUM(G52)</f>
        <v>92.22</v>
      </c>
      <c r="H51" s="99">
        <v>1000</v>
      </c>
      <c r="I51" s="99"/>
      <c r="J51" s="100">
        <v>89.21</v>
      </c>
      <c r="K51" s="98">
        <f t="shared" si="10"/>
        <v>96.7360659292995</v>
      </c>
      <c r="L51" s="98">
        <f t="shared" si="11"/>
        <v>8.9209999999999994</v>
      </c>
    </row>
    <row r="52" spans="2:12" x14ac:dyDescent="0.25">
      <c r="B52" s="7"/>
      <c r="C52" s="15"/>
      <c r="D52" s="7"/>
      <c r="E52" s="7">
        <v>3431</v>
      </c>
      <c r="F52" s="20" t="s">
        <v>92</v>
      </c>
      <c r="G52" s="99">
        <v>92.22</v>
      </c>
      <c r="H52" s="99"/>
      <c r="I52" s="99"/>
      <c r="J52" s="100">
        <v>89.21</v>
      </c>
      <c r="K52" s="98">
        <f t="shared" si="10"/>
        <v>96.7360659292995</v>
      </c>
      <c r="L52" s="98" t="e">
        <f t="shared" si="11"/>
        <v>#DIV/0!</v>
      </c>
    </row>
    <row r="53" spans="2:12" x14ac:dyDescent="0.25">
      <c r="B53" s="7"/>
      <c r="C53" s="15"/>
      <c r="D53" s="8"/>
      <c r="E53" s="8" t="s">
        <v>21</v>
      </c>
      <c r="F53" s="8"/>
      <c r="G53" s="99"/>
      <c r="H53" s="99"/>
      <c r="I53" s="99"/>
      <c r="J53" s="100"/>
      <c r="K53" s="98" t="e">
        <f t="shared" si="10"/>
        <v>#DIV/0!</v>
      </c>
      <c r="L53" s="98" t="e">
        <f t="shared" si="11"/>
        <v>#DIV/0!</v>
      </c>
    </row>
    <row r="54" spans="2:12" x14ac:dyDescent="0.25">
      <c r="B54" s="7"/>
      <c r="C54" s="7"/>
      <c r="D54" s="8"/>
      <c r="E54" s="8"/>
      <c r="F54" s="8"/>
      <c r="G54" s="99"/>
      <c r="H54" s="99"/>
      <c r="I54" s="99"/>
      <c r="J54" s="100"/>
      <c r="K54" s="98" t="e">
        <f t="shared" si="10"/>
        <v>#DIV/0!</v>
      </c>
      <c r="L54" s="98" t="e">
        <f t="shared" si="11"/>
        <v>#DIV/0!</v>
      </c>
    </row>
    <row r="55" spans="2:12" s="50" customFormat="1" x14ac:dyDescent="0.25">
      <c r="B55" s="9">
        <v>4</v>
      </c>
      <c r="C55" s="9"/>
      <c r="D55" s="9"/>
      <c r="E55" s="9"/>
      <c r="F55" s="13" t="s">
        <v>6</v>
      </c>
      <c r="G55" s="97">
        <f>SUM(G56)</f>
        <v>1555.45</v>
      </c>
      <c r="H55" s="97">
        <f>SUM(H56)</f>
        <v>10000</v>
      </c>
      <c r="I55" s="97">
        <f t="shared" ref="I55:J55" si="15">SUM(I56)</f>
        <v>0</v>
      </c>
      <c r="J55" s="97">
        <f t="shared" si="15"/>
        <v>621.16999999999996</v>
      </c>
      <c r="K55" s="98">
        <f t="shared" si="10"/>
        <v>39.935067022405086</v>
      </c>
      <c r="L55" s="98">
        <f t="shared" si="11"/>
        <v>6.2116999999999996</v>
      </c>
    </row>
    <row r="56" spans="2:12" x14ac:dyDescent="0.25">
      <c r="B56" s="10"/>
      <c r="C56" s="10">
        <v>42</v>
      </c>
      <c r="D56" s="7"/>
      <c r="E56" s="7"/>
      <c r="F56" s="7" t="s">
        <v>97</v>
      </c>
      <c r="G56" s="99">
        <f>SUM(G60)</f>
        <v>1555.45</v>
      </c>
      <c r="H56" s="99">
        <f>SUM(H57:H60)</f>
        <v>10000</v>
      </c>
      <c r="I56" s="99">
        <f t="shared" ref="I56:J56" si="16">SUM(I57:I60)</f>
        <v>0</v>
      </c>
      <c r="J56" s="99">
        <f t="shared" si="16"/>
        <v>621.16999999999996</v>
      </c>
      <c r="K56" s="98">
        <f t="shared" si="10"/>
        <v>39.935067022405086</v>
      </c>
      <c r="L56" s="98">
        <f t="shared" si="11"/>
        <v>6.2116999999999996</v>
      </c>
    </row>
    <row r="57" spans="2:12" x14ac:dyDescent="0.25">
      <c r="B57" s="10"/>
      <c r="C57" s="10"/>
      <c r="D57" s="7">
        <v>422</v>
      </c>
      <c r="E57" s="7"/>
      <c r="F57" s="7" t="s">
        <v>101</v>
      </c>
      <c r="G57" s="99"/>
      <c r="H57" s="99">
        <v>5000</v>
      </c>
      <c r="I57" s="104"/>
      <c r="J57" s="100"/>
      <c r="K57" s="98" t="e">
        <f t="shared" si="10"/>
        <v>#DIV/0!</v>
      </c>
      <c r="L57" s="98">
        <f t="shared" si="11"/>
        <v>0</v>
      </c>
    </row>
    <row r="58" spans="2:12" x14ac:dyDescent="0.25">
      <c r="B58" s="10"/>
      <c r="C58" s="10"/>
      <c r="D58" s="7"/>
      <c r="E58" s="7">
        <v>4221</v>
      </c>
      <c r="F58" s="7" t="s">
        <v>128</v>
      </c>
      <c r="G58" s="99"/>
      <c r="H58" s="99"/>
      <c r="I58" s="104"/>
      <c r="J58" s="100"/>
      <c r="K58" s="98" t="e">
        <f t="shared" si="10"/>
        <v>#DIV/0!</v>
      </c>
      <c r="L58" s="98" t="e">
        <f t="shared" si="11"/>
        <v>#DIV/0!</v>
      </c>
    </row>
    <row r="59" spans="2:12" x14ac:dyDescent="0.25">
      <c r="B59" s="10"/>
      <c r="C59" s="10"/>
      <c r="D59" s="7"/>
      <c r="E59" s="7">
        <v>4223</v>
      </c>
      <c r="F59" s="7" t="s">
        <v>129</v>
      </c>
      <c r="G59" s="99"/>
      <c r="H59" s="99"/>
      <c r="I59" s="104"/>
      <c r="J59" s="100"/>
      <c r="K59" s="98" t="e">
        <f t="shared" si="10"/>
        <v>#DIV/0!</v>
      </c>
      <c r="L59" s="98" t="e">
        <f t="shared" si="11"/>
        <v>#DIV/0!</v>
      </c>
    </row>
    <row r="60" spans="2:12" x14ac:dyDescent="0.25">
      <c r="B60" s="10"/>
      <c r="C60" s="10"/>
      <c r="D60" s="7">
        <v>424</v>
      </c>
      <c r="E60" s="7"/>
      <c r="F60" s="7" t="s">
        <v>96</v>
      </c>
      <c r="G60" s="99">
        <v>1555.45</v>
      </c>
      <c r="H60" s="99">
        <v>5000</v>
      </c>
      <c r="I60" s="104"/>
      <c r="J60" s="100">
        <v>621.16999999999996</v>
      </c>
      <c r="K60" s="98">
        <f t="shared" si="10"/>
        <v>39.935067022405086</v>
      </c>
      <c r="L60" s="98">
        <f t="shared" si="11"/>
        <v>12.423399999999999</v>
      </c>
    </row>
    <row r="61" spans="2:12" x14ac:dyDescent="0.25">
      <c r="B61" s="10"/>
      <c r="C61" s="10"/>
      <c r="D61" s="7"/>
      <c r="E61" s="7">
        <v>4241</v>
      </c>
      <c r="F61" s="7" t="s">
        <v>95</v>
      </c>
      <c r="G61" s="99"/>
      <c r="H61" s="99"/>
      <c r="I61" s="104"/>
      <c r="J61" s="100">
        <v>621.16999999999996</v>
      </c>
      <c r="K61" s="98" t="e">
        <f t="shared" si="10"/>
        <v>#DIV/0!</v>
      </c>
      <c r="L61" s="98" t="e">
        <f t="shared" si="11"/>
        <v>#DIV/0!</v>
      </c>
    </row>
    <row r="62" spans="2:12" x14ac:dyDescent="0.25">
      <c r="B62" s="55"/>
      <c r="C62" s="55"/>
      <c r="D62" s="56"/>
      <c r="E62" s="56"/>
      <c r="F62" s="56"/>
      <c r="G62" s="105"/>
      <c r="H62" s="105"/>
      <c r="I62" s="106"/>
      <c r="J62" s="102"/>
    </row>
    <row r="63" spans="2:12" x14ac:dyDescent="0.25">
      <c r="B63" s="55"/>
      <c r="C63" s="55"/>
      <c r="D63" s="56"/>
      <c r="E63" s="56"/>
      <c r="F63" s="56"/>
      <c r="G63" s="105"/>
      <c r="H63" s="105"/>
      <c r="I63" s="106"/>
      <c r="J63" s="102"/>
    </row>
    <row r="66" spans="2:12" ht="15" customHeight="1" x14ac:dyDescent="0.25">
      <c r="B66" s="26"/>
      <c r="C66" s="26"/>
      <c r="D66" s="26"/>
      <c r="E66" s="26"/>
      <c r="F66" s="26"/>
      <c r="G66" s="108"/>
      <c r="H66" s="108"/>
      <c r="I66" s="108"/>
      <c r="J66" s="108"/>
      <c r="K66" s="108"/>
      <c r="L66" s="108"/>
    </row>
    <row r="67" spans="2:12" x14ac:dyDescent="0.25">
      <c r="B67" s="26"/>
      <c r="C67" s="26"/>
      <c r="D67" s="26"/>
      <c r="E67" s="26"/>
      <c r="F67" s="26"/>
      <c r="G67" s="108"/>
      <c r="H67" s="108"/>
      <c r="I67" s="108"/>
      <c r="J67" s="108"/>
      <c r="K67" s="108"/>
      <c r="L67" s="108"/>
    </row>
    <row r="68" spans="2:12" ht="4.5" customHeight="1" x14ac:dyDescent="0.25">
      <c r="B68" s="26"/>
      <c r="C68" s="26"/>
      <c r="D68" s="26"/>
      <c r="E68" s="26"/>
      <c r="F68" s="26"/>
      <c r="G68" s="108"/>
      <c r="H68" s="108"/>
      <c r="I68" s="108"/>
      <c r="J68" s="108"/>
      <c r="K68" s="108"/>
      <c r="L68" s="108"/>
    </row>
  </sheetData>
  <mergeCells count="12">
    <mergeCell ref="B1:L1"/>
    <mergeCell ref="B2:L2"/>
    <mergeCell ref="B4:L4"/>
    <mergeCell ref="B6:L6"/>
    <mergeCell ref="B28:F28"/>
    <mergeCell ref="B9:F9"/>
    <mergeCell ref="B27:F27"/>
    <mergeCell ref="B8:F8"/>
    <mergeCell ref="B7:L7"/>
    <mergeCell ref="B5:L5"/>
    <mergeCell ref="B26:L26"/>
    <mergeCell ref="B3:L3"/>
  </mergeCells>
  <pageMargins left="0.7" right="0.7" top="0.75" bottom="0.75" header="0.3" footer="0.3"/>
  <pageSetup paperSize="9" scale="9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24"/>
  <sheetViews>
    <sheetView workbookViewId="0">
      <selection activeCell="K14" sqref="K14"/>
    </sheetView>
  </sheetViews>
  <sheetFormatPr defaultRowHeight="15" x14ac:dyDescent="0.25"/>
  <cols>
    <col min="1" max="1" width="7.42578125" customWidth="1"/>
    <col min="2" max="2" width="34.5703125" customWidth="1"/>
    <col min="3" max="3" width="24.5703125" customWidth="1"/>
    <col min="4" max="4" width="23.28515625" customWidth="1"/>
    <col min="5" max="5" width="19.42578125" bestFit="1" customWidth="1"/>
    <col min="6" max="6" width="23.7109375" customWidth="1"/>
    <col min="7" max="7" width="13" customWidth="1"/>
    <col min="8" max="8" width="14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113" t="s">
        <v>42</v>
      </c>
      <c r="C2" s="113"/>
      <c r="D2" s="113"/>
      <c r="E2" s="113"/>
      <c r="F2" s="113"/>
      <c r="G2" s="113"/>
      <c r="H2" s="113"/>
    </row>
    <row r="3" spans="2:8" ht="15.75" customHeight="1" x14ac:dyDescent="0.25">
      <c r="B3" s="58"/>
      <c r="C3" s="58"/>
      <c r="D3" s="58"/>
      <c r="E3" s="58"/>
      <c r="F3" s="58"/>
      <c r="G3" s="58"/>
      <c r="H3" s="58"/>
    </row>
    <row r="4" spans="2:8" ht="12.75" customHeight="1" x14ac:dyDescent="0.25">
      <c r="B4" s="44"/>
      <c r="C4" s="44"/>
      <c r="D4" s="44"/>
      <c r="E4" s="44"/>
      <c r="F4" s="45"/>
      <c r="G4" s="45"/>
      <c r="H4" s="45"/>
    </row>
    <row r="5" spans="2:8" ht="33.75" customHeight="1" x14ac:dyDescent="0.25">
      <c r="B5" s="112" t="s">
        <v>7</v>
      </c>
      <c r="C5" s="112" t="s">
        <v>83</v>
      </c>
      <c r="D5" s="112" t="s">
        <v>145</v>
      </c>
      <c r="E5" s="112" t="s">
        <v>144</v>
      </c>
      <c r="F5" s="112" t="s">
        <v>84</v>
      </c>
      <c r="G5" s="112" t="s">
        <v>24</v>
      </c>
      <c r="H5" s="112" t="s">
        <v>24</v>
      </c>
    </row>
    <row r="6" spans="2:8" x14ac:dyDescent="0.25">
      <c r="B6" s="30">
        <v>1</v>
      </c>
      <c r="C6" s="33">
        <v>2</v>
      </c>
      <c r="D6" s="33">
        <v>3</v>
      </c>
      <c r="E6" s="33">
        <v>4</v>
      </c>
      <c r="F6" s="33">
        <v>5</v>
      </c>
      <c r="G6" s="33" t="s">
        <v>39</v>
      </c>
      <c r="H6" s="33" t="s">
        <v>40</v>
      </c>
    </row>
    <row r="7" spans="2:8" s="50" customFormat="1" x14ac:dyDescent="0.25">
      <c r="B7" s="6" t="s">
        <v>51</v>
      </c>
      <c r="C7" s="51">
        <f>SUM(C8+C10+C12)</f>
        <v>20740.87</v>
      </c>
      <c r="D7" s="51">
        <f>SUM(D8+D10+D12)</f>
        <v>65000</v>
      </c>
      <c r="E7" s="51">
        <f t="shared" ref="E7:F7" si="0">SUM(E8+E10+E12)</f>
        <v>0</v>
      </c>
      <c r="F7" s="51">
        <f t="shared" si="0"/>
        <v>13687.5</v>
      </c>
      <c r="G7" s="49">
        <f>SUM(F7/C7)*100</f>
        <v>65.99289229429624</v>
      </c>
      <c r="H7" s="49">
        <f>SUM(F7/D7)*100</f>
        <v>21.057692307692307</v>
      </c>
    </row>
    <row r="8" spans="2:8" x14ac:dyDescent="0.25">
      <c r="B8" s="6" t="s">
        <v>19</v>
      </c>
      <c r="C8" s="46">
        <f>SUM(C9)</f>
        <v>18530.3</v>
      </c>
      <c r="D8" s="46">
        <f>SUM(D9)</f>
        <v>61300</v>
      </c>
      <c r="E8" s="46">
        <f t="shared" ref="E8:F8" si="1">SUM(E9)</f>
        <v>0</v>
      </c>
      <c r="F8" s="46">
        <f t="shared" si="1"/>
        <v>13687.5</v>
      </c>
      <c r="G8" s="67">
        <f t="shared" ref="G8:G20" si="2">SUM(F8/C8)*100</f>
        <v>73.865506764596361</v>
      </c>
      <c r="H8" s="67">
        <f t="shared" ref="H8:H20" si="3">SUM(F8/D8)*100</f>
        <v>22.328711256117455</v>
      </c>
    </row>
    <row r="9" spans="2:8" x14ac:dyDescent="0.25">
      <c r="B9" s="18" t="s">
        <v>20</v>
      </c>
      <c r="C9" s="46">
        <v>18530.3</v>
      </c>
      <c r="D9" s="46">
        <v>61300</v>
      </c>
      <c r="E9" s="46"/>
      <c r="F9" s="47">
        <v>13687.5</v>
      </c>
      <c r="G9" s="67">
        <f t="shared" si="2"/>
        <v>73.865506764596361</v>
      </c>
      <c r="H9" s="67">
        <f t="shared" si="3"/>
        <v>22.328711256117455</v>
      </c>
    </row>
    <row r="10" spans="2:8" x14ac:dyDescent="0.25">
      <c r="B10" s="6" t="s">
        <v>22</v>
      </c>
      <c r="C10" s="46">
        <f>SUM(C11)</f>
        <v>87</v>
      </c>
      <c r="D10" s="46">
        <f>SUM(D11)</f>
        <v>0</v>
      </c>
      <c r="E10" s="46"/>
      <c r="F10" s="47"/>
      <c r="G10" s="67">
        <f t="shared" si="2"/>
        <v>0</v>
      </c>
      <c r="H10" s="67" t="e">
        <f t="shared" si="3"/>
        <v>#DIV/0!</v>
      </c>
    </row>
    <row r="11" spans="2:8" x14ac:dyDescent="0.25">
      <c r="B11" s="19" t="s">
        <v>23</v>
      </c>
      <c r="C11" s="46">
        <v>87</v>
      </c>
      <c r="D11" s="46"/>
      <c r="E11" s="46"/>
      <c r="F11" s="47"/>
      <c r="G11" s="67">
        <f t="shared" si="2"/>
        <v>0</v>
      </c>
      <c r="H11" s="67" t="e">
        <f t="shared" si="3"/>
        <v>#DIV/0!</v>
      </c>
    </row>
    <row r="12" spans="2:8" x14ac:dyDescent="0.25">
      <c r="B12" s="6" t="s">
        <v>106</v>
      </c>
      <c r="C12" s="46">
        <f>SUM(C13)</f>
        <v>2123.5700000000002</v>
      </c>
      <c r="D12" s="46">
        <f>SUM(D13)</f>
        <v>3700</v>
      </c>
      <c r="E12" s="48"/>
      <c r="F12" s="47"/>
      <c r="G12" s="67">
        <f t="shared" si="2"/>
        <v>0</v>
      </c>
      <c r="H12" s="67">
        <f t="shared" si="3"/>
        <v>0</v>
      </c>
    </row>
    <row r="13" spans="2:8" x14ac:dyDescent="0.25">
      <c r="B13" s="19" t="s">
        <v>107</v>
      </c>
      <c r="C13" s="46">
        <v>2123.5700000000002</v>
      </c>
      <c r="D13" s="46">
        <v>3700</v>
      </c>
      <c r="E13" s="48"/>
      <c r="F13" s="47"/>
      <c r="G13" s="67">
        <f t="shared" si="2"/>
        <v>0</v>
      </c>
      <c r="H13" s="67">
        <f t="shared" si="3"/>
        <v>0</v>
      </c>
    </row>
    <row r="14" spans="2:8" s="50" customFormat="1" ht="15.75" customHeight="1" x14ac:dyDescent="0.25">
      <c r="B14" s="6" t="s">
        <v>53</v>
      </c>
      <c r="C14" s="54">
        <f t="shared" ref="C14:E14" si="4">SUM(C15+C17+C19)</f>
        <v>20329.280000000002</v>
      </c>
      <c r="D14" s="54">
        <f t="shared" si="4"/>
        <v>65000</v>
      </c>
      <c r="E14" s="54">
        <f t="shared" si="4"/>
        <v>0</v>
      </c>
      <c r="F14" s="54">
        <f>SUM(F15+F17+F19)</f>
        <v>13650.2</v>
      </c>
      <c r="G14" s="49">
        <f t="shared" si="2"/>
        <v>67.145516220938461</v>
      </c>
      <c r="H14" s="49">
        <f t="shared" si="3"/>
        <v>21.000307692307693</v>
      </c>
    </row>
    <row r="15" spans="2:8" ht="15.75" customHeight="1" x14ac:dyDescent="0.25">
      <c r="B15" s="6" t="s">
        <v>19</v>
      </c>
      <c r="C15" s="47">
        <f t="shared" ref="C15:E15" si="5">SUM(C16)</f>
        <v>18686.830000000002</v>
      </c>
      <c r="D15" s="47">
        <f t="shared" si="5"/>
        <v>61300</v>
      </c>
      <c r="E15" s="47">
        <f t="shared" si="5"/>
        <v>0</v>
      </c>
      <c r="F15" s="47">
        <f>SUM(F16)</f>
        <v>13029.03</v>
      </c>
      <c r="G15" s="67">
        <f t="shared" si="2"/>
        <v>69.723061642878974</v>
      </c>
      <c r="H15" s="67">
        <f t="shared" si="3"/>
        <v>21.254535073409464</v>
      </c>
    </row>
    <row r="16" spans="2:8" x14ac:dyDescent="0.25">
      <c r="B16" s="18" t="s">
        <v>20</v>
      </c>
      <c r="C16" s="46">
        <v>18686.830000000002</v>
      </c>
      <c r="D16" s="46">
        <v>61300</v>
      </c>
      <c r="E16" s="46"/>
      <c r="F16" s="47">
        <v>13029.03</v>
      </c>
      <c r="G16" s="67">
        <f t="shared" si="2"/>
        <v>69.723061642878974</v>
      </c>
      <c r="H16" s="67">
        <f t="shared" si="3"/>
        <v>21.254535073409464</v>
      </c>
    </row>
    <row r="17" spans="2:11" x14ac:dyDescent="0.25">
      <c r="B17" s="6" t="s">
        <v>22</v>
      </c>
      <c r="C17" s="46">
        <f>SUM(C18)</f>
        <v>87</v>
      </c>
      <c r="D17" s="46">
        <f t="shared" ref="D17:F17" si="6">SUM(D18)</f>
        <v>0</v>
      </c>
      <c r="E17" s="46">
        <f t="shared" si="6"/>
        <v>0</v>
      </c>
      <c r="F17" s="46">
        <f t="shared" si="6"/>
        <v>0</v>
      </c>
      <c r="G17" s="67">
        <f t="shared" si="2"/>
        <v>0</v>
      </c>
      <c r="H17" s="67" t="e">
        <f t="shared" si="3"/>
        <v>#DIV/0!</v>
      </c>
    </row>
    <row r="18" spans="2:11" x14ac:dyDescent="0.25">
      <c r="B18" s="19" t="s">
        <v>23</v>
      </c>
      <c r="C18" s="46">
        <v>87</v>
      </c>
      <c r="D18" s="46"/>
      <c r="E18" s="46"/>
      <c r="F18" s="47"/>
      <c r="G18" s="67">
        <f t="shared" si="2"/>
        <v>0</v>
      </c>
      <c r="H18" s="67" t="e">
        <f t="shared" si="3"/>
        <v>#DIV/0!</v>
      </c>
    </row>
    <row r="19" spans="2:11" x14ac:dyDescent="0.25">
      <c r="B19" s="6" t="s">
        <v>106</v>
      </c>
      <c r="C19" s="47">
        <f t="shared" ref="C19:E19" si="7">SUM(C20)</f>
        <v>1555.45</v>
      </c>
      <c r="D19" s="47">
        <f t="shared" si="7"/>
        <v>3700</v>
      </c>
      <c r="E19" s="47">
        <f t="shared" si="7"/>
        <v>0</v>
      </c>
      <c r="F19" s="47">
        <f>SUM(F20)</f>
        <v>621.16999999999996</v>
      </c>
      <c r="G19" s="67">
        <f t="shared" si="2"/>
        <v>39.935067022405086</v>
      </c>
      <c r="H19" s="67">
        <f t="shared" si="3"/>
        <v>16.788378378378376</v>
      </c>
    </row>
    <row r="20" spans="2:11" x14ac:dyDescent="0.25">
      <c r="B20" s="19" t="s">
        <v>107</v>
      </c>
      <c r="C20" s="46">
        <v>1555.45</v>
      </c>
      <c r="D20" s="46">
        <v>3700</v>
      </c>
      <c r="E20" s="48"/>
      <c r="F20" s="47">
        <v>621.16999999999996</v>
      </c>
      <c r="G20" s="67">
        <f t="shared" si="2"/>
        <v>39.935067022405086</v>
      </c>
      <c r="H20" s="67">
        <f t="shared" si="3"/>
        <v>16.788378378378376</v>
      </c>
    </row>
    <row r="22" spans="2:11" ht="15" customHeight="1" x14ac:dyDescent="0.25"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pans="2:11" x14ac:dyDescent="0.25"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2:11" x14ac:dyDescent="0.25">
      <c r="B24" s="26"/>
      <c r="C24" s="26"/>
      <c r="D24" s="26"/>
      <c r="E24" s="26"/>
      <c r="F24" s="26"/>
      <c r="G24" s="26"/>
      <c r="H24" s="26"/>
      <c r="I24" s="26"/>
      <c r="J24" s="26"/>
      <c r="K24" s="26"/>
    </row>
  </sheetData>
  <mergeCells count="1">
    <mergeCell ref="B2:H2"/>
  </mergeCells>
  <pageMargins left="0.7" right="0.7" top="0.75" bottom="0.75" header="0.3" footer="0.3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12"/>
  <sheetViews>
    <sheetView workbookViewId="0">
      <selection activeCell="E22" sqref="E22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113" t="s">
        <v>43</v>
      </c>
      <c r="C2" s="113"/>
      <c r="D2" s="113"/>
      <c r="E2" s="113"/>
      <c r="F2" s="113"/>
      <c r="G2" s="113"/>
      <c r="H2" s="113"/>
    </row>
    <row r="3" spans="2:8" ht="18" x14ac:dyDescent="0.25">
      <c r="B3" s="44"/>
      <c r="C3" s="44"/>
      <c r="D3" s="44"/>
      <c r="E3" s="44"/>
      <c r="F3" s="45"/>
      <c r="G3" s="45"/>
      <c r="H3" s="45"/>
    </row>
    <row r="4" spans="2:8" ht="25.5" x14ac:dyDescent="0.25">
      <c r="B4" s="30" t="s">
        <v>7</v>
      </c>
      <c r="C4" s="30" t="s">
        <v>104</v>
      </c>
      <c r="D4" s="30" t="s">
        <v>73</v>
      </c>
      <c r="E4" s="30" t="s">
        <v>74</v>
      </c>
      <c r="F4" s="30" t="s">
        <v>105</v>
      </c>
      <c r="G4" s="30" t="s">
        <v>24</v>
      </c>
      <c r="H4" s="30" t="s">
        <v>55</v>
      </c>
    </row>
    <row r="5" spans="2:8" x14ac:dyDescent="0.25">
      <c r="B5" s="33">
        <v>1</v>
      </c>
      <c r="C5" s="33">
        <v>2</v>
      </c>
      <c r="D5" s="33">
        <v>3</v>
      </c>
      <c r="E5" s="33">
        <v>4</v>
      </c>
      <c r="F5" s="33">
        <v>5</v>
      </c>
      <c r="G5" s="33" t="s">
        <v>39</v>
      </c>
      <c r="H5" s="33" t="s">
        <v>40</v>
      </c>
    </row>
    <row r="6" spans="2:8" ht="15.75" customHeight="1" x14ac:dyDescent="0.25">
      <c r="B6" s="6" t="s">
        <v>53</v>
      </c>
      <c r="C6" s="46">
        <f>SUM(C7)</f>
        <v>20329.28</v>
      </c>
      <c r="D6" s="46">
        <f>SUM(D7)</f>
        <v>65000</v>
      </c>
      <c r="E6" s="4">
        <f t="shared" ref="E6:F6" si="0">SUM(E7)</f>
        <v>0</v>
      </c>
      <c r="F6" s="46">
        <f t="shared" si="0"/>
        <v>13650.2</v>
      </c>
      <c r="G6" s="67">
        <f t="shared" ref="G6:G7" si="1">SUM(F6/C6)*100</f>
        <v>67.145516220938475</v>
      </c>
      <c r="H6" s="67">
        <f t="shared" ref="H6:H7" si="2">SUM(F6/D6)*100</f>
        <v>21.000307692307693</v>
      </c>
    </row>
    <row r="7" spans="2:8" ht="15.75" customHeight="1" x14ac:dyDescent="0.25">
      <c r="B7" s="6" t="s">
        <v>102</v>
      </c>
      <c r="C7" s="46">
        <f>SUM(C8)</f>
        <v>20329.28</v>
      </c>
      <c r="D7" s="46">
        <f>SUM(D8)</f>
        <v>65000</v>
      </c>
      <c r="E7" s="4">
        <f t="shared" ref="E7:F7" si="3">SUM(E8)</f>
        <v>0</v>
      </c>
      <c r="F7" s="46">
        <f t="shared" si="3"/>
        <v>13650.2</v>
      </c>
      <c r="G7" s="67">
        <f t="shared" si="1"/>
        <v>67.145516220938475</v>
      </c>
      <c r="H7" s="67">
        <f t="shared" si="2"/>
        <v>21.000307692307693</v>
      </c>
    </row>
    <row r="8" spans="2:8" ht="25.5" x14ac:dyDescent="0.25">
      <c r="B8" s="12" t="s">
        <v>103</v>
      </c>
      <c r="C8" s="46">
        <v>20329.28</v>
      </c>
      <c r="D8" s="46">
        <v>65000</v>
      </c>
      <c r="E8" s="4"/>
      <c r="F8" s="47">
        <v>13650.2</v>
      </c>
      <c r="G8" s="67">
        <f>SUM(F8/C8)*100</f>
        <v>67.145516220938475</v>
      </c>
      <c r="H8" s="67">
        <f>SUM(F8/D8)*100</f>
        <v>21.000307692307693</v>
      </c>
    </row>
    <row r="10" spans="2:8" x14ac:dyDescent="0.25">
      <c r="B10" s="26"/>
      <c r="C10" s="26"/>
      <c r="D10" s="26"/>
      <c r="E10" s="26"/>
      <c r="F10" s="26"/>
      <c r="G10" s="26"/>
      <c r="H10" s="26"/>
    </row>
    <row r="11" spans="2:8" x14ac:dyDescent="0.25">
      <c r="B11" s="26"/>
      <c r="C11" s="26"/>
      <c r="D11" s="26"/>
      <c r="E11" s="26"/>
      <c r="F11" s="26"/>
      <c r="G11" s="26"/>
      <c r="H11" s="26"/>
    </row>
    <row r="12" spans="2:8" x14ac:dyDescent="0.25">
      <c r="B12" s="26"/>
      <c r="C12" s="26"/>
      <c r="D12" s="26"/>
      <c r="E12" s="26"/>
      <c r="F12" s="26"/>
      <c r="G12" s="26"/>
      <c r="H12" s="26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23"/>
  <sheetViews>
    <sheetView topLeftCell="A10" workbookViewId="0">
      <selection activeCell="F19" sqref="F19"/>
    </sheetView>
  </sheetViews>
  <sheetFormatPr defaultRowHeight="15" x14ac:dyDescent="0.25"/>
  <cols>
    <col min="1" max="1" width="7.5703125" customWidth="1"/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1" width="9.5703125" customWidth="1"/>
    <col min="12" max="12" width="10.140625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5.75" customHeight="1" x14ac:dyDescent="0.25">
      <c r="B2" s="113" t="s">
        <v>11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2:12" ht="18" x14ac:dyDescent="0.25">
      <c r="B3" s="2"/>
      <c r="C3" s="2"/>
      <c r="D3" s="2"/>
      <c r="E3" s="2"/>
      <c r="F3" s="2"/>
      <c r="G3" s="2"/>
      <c r="H3" s="2"/>
      <c r="I3" s="2"/>
      <c r="J3" s="3"/>
      <c r="K3" s="3"/>
      <c r="L3" s="3"/>
    </row>
    <row r="4" spans="2:12" ht="18" customHeight="1" x14ac:dyDescent="0.25">
      <c r="B4" s="113" t="s">
        <v>58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</row>
    <row r="5" spans="2:12" ht="15.75" customHeight="1" x14ac:dyDescent="0.25">
      <c r="B5" s="113" t="s">
        <v>44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2:12" ht="18" x14ac:dyDescent="0.25">
      <c r="B6" s="2"/>
      <c r="C6" s="2"/>
      <c r="D6" s="2"/>
      <c r="E6" s="2"/>
      <c r="F6" s="2"/>
      <c r="G6" s="2"/>
      <c r="H6" s="2"/>
      <c r="I6" s="2"/>
      <c r="J6" s="3"/>
      <c r="K6" s="3"/>
      <c r="L6" s="3"/>
    </row>
    <row r="7" spans="2:12" ht="6" customHeight="1" x14ac:dyDescent="0.25">
      <c r="B7" s="2"/>
      <c r="C7" s="2"/>
      <c r="D7" s="2"/>
      <c r="E7" s="2"/>
      <c r="F7" s="2"/>
      <c r="G7" s="2"/>
      <c r="H7" s="2"/>
      <c r="I7" s="2"/>
      <c r="J7" s="3"/>
      <c r="K7" s="3"/>
      <c r="L7" s="3"/>
    </row>
    <row r="8" spans="2:12" ht="30.75" customHeight="1" x14ac:dyDescent="0.25">
      <c r="B8" s="148" t="s">
        <v>7</v>
      </c>
      <c r="C8" s="149"/>
      <c r="D8" s="149"/>
      <c r="E8" s="149"/>
      <c r="F8" s="150"/>
      <c r="G8" s="112" t="s">
        <v>83</v>
      </c>
      <c r="H8" s="112" t="s">
        <v>73</v>
      </c>
      <c r="I8" s="112" t="s">
        <v>74</v>
      </c>
      <c r="J8" s="112" t="s">
        <v>84</v>
      </c>
      <c r="K8" s="112" t="s">
        <v>24</v>
      </c>
      <c r="L8" s="112" t="s">
        <v>55</v>
      </c>
    </row>
    <row r="9" spans="2:12" x14ac:dyDescent="0.25">
      <c r="B9" s="144">
        <v>1</v>
      </c>
      <c r="C9" s="145"/>
      <c r="D9" s="145"/>
      <c r="E9" s="145"/>
      <c r="F9" s="146"/>
      <c r="G9" s="34">
        <v>2</v>
      </c>
      <c r="H9" s="34">
        <v>3</v>
      </c>
      <c r="I9" s="34">
        <v>4</v>
      </c>
      <c r="J9" s="34">
        <v>5</v>
      </c>
      <c r="K9" s="34" t="s">
        <v>39</v>
      </c>
      <c r="L9" s="34" t="s">
        <v>40</v>
      </c>
    </row>
    <row r="10" spans="2:12" ht="25.5" x14ac:dyDescent="0.25">
      <c r="B10" s="6">
        <v>8</v>
      </c>
      <c r="C10" s="6"/>
      <c r="D10" s="6"/>
      <c r="E10" s="6"/>
      <c r="F10" s="6" t="s">
        <v>8</v>
      </c>
      <c r="G10" s="4"/>
      <c r="H10" s="4"/>
      <c r="I10" s="4"/>
      <c r="J10" s="24"/>
      <c r="K10" s="24"/>
      <c r="L10" s="24"/>
    </row>
    <row r="11" spans="2:12" x14ac:dyDescent="0.25">
      <c r="B11" s="6"/>
      <c r="C11" s="10">
        <v>84</v>
      </c>
      <c r="D11" s="10"/>
      <c r="E11" s="10"/>
      <c r="F11" s="10" t="s">
        <v>13</v>
      </c>
      <c r="G11" s="4"/>
      <c r="H11" s="4"/>
      <c r="I11" s="4"/>
      <c r="J11" s="24"/>
      <c r="K11" s="24"/>
      <c r="L11" s="24"/>
    </row>
    <row r="12" spans="2:12" ht="51" x14ac:dyDescent="0.25">
      <c r="B12" s="7"/>
      <c r="C12" s="7"/>
      <c r="D12" s="7">
        <v>841</v>
      </c>
      <c r="E12" s="7"/>
      <c r="F12" s="20" t="s">
        <v>45</v>
      </c>
      <c r="G12" s="4"/>
      <c r="H12" s="4"/>
      <c r="I12" s="4"/>
      <c r="J12" s="24"/>
      <c r="K12" s="24"/>
      <c r="L12" s="24"/>
    </row>
    <row r="13" spans="2:12" ht="25.5" x14ac:dyDescent="0.25">
      <c r="B13" s="7"/>
      <c r="C13" s="7"/>
      <c r="D13" s="7"/>
      <c r="E13" s="7">
        <v>8413</v>
      </c>
      <c r="F13" s="20" t="s">
        <v>46</v>
      </c>
      <c r="G13" s="4"/>
      <c r="H13" s="4"/>
      <c r="I13" s="4"/>
      <c r="J13" s="24"/>
      <c r="K13" s="24"/>
      <c r="L13" s="24"/>
    </row>
    <row r="14" spans="2:12" x14ac:dyDescent="0.25">
      <c r="B14" s="7"/>
      <c r="C14" s="7"/>
      <c r="D14" s="7"/>
      <c r="E14" s="8" t="s">
        <v>21</v>
      </c>
      <c r="F14" s="12"/>
      <c r="G14" s="4"/>
      <c r="H14" s="4"/>
      <c r="I14" s="4"/>
      <c r="J14" s="24"/>
      <c r="K14" s="24"/>
      <c r="L14" s="24"/>
    </row>
    <row r="15" spans="2:12" ht="25.5" x14ac:dyDescent="0.25">
      <c r="B15" s="9">
        <v>5</v>
      </c>
      <c r="C15" s="9"/>
      <c r="D15" s="9"/>
      <c r="E15" s="9"/>
      <c r="F15" s="13" t="s">
        <v>9</v>
      </c>
      <c r="G15" s="4"/>
      <c r="H15" s="4"/>
      <c r="I15" s="4"/>
      <c r="J15" s="24"/>
      <c r="K15" s="24"/>
      <c r="L15" s="24"/>
    </row>
    <row r="16" spans="2:12" ht="25.5" x14ac:dyDescent="0.25">
      <c r="B16" s="10"/>
      <c r="C16" s="10">
        <v>54</v>
      </c>
      <c r="D16" s="10"/>
      <c r="E16" s="10"/>
      <c r="F16" s="14" t="s">
        <v>14</v>
      </c>
      <c r="G16" s="4"/>
      <c r="H16" s="4"/>
      <c r="I16" s="5"/>
      <c r="J16" s="24"/>
      <c r="K16" s="24"/>
      <c r="L16" s="24"/>
    </row>
    <row r="17" spans="2:12" ht="63.75" x14ac:dyDescent="0.25">
      <c r="B17" s="10"/>
      <c r="C17" s="10"/>
      <c r="D17" s="10">
        <v>541</v>
      </c>
      <c r="E17" s="20"/>
      <c r="F17" s="20" t="s">
        <v>47</v>
      </c>
      <c r="G17" s="4"/>
      <c r="H17" s="4"/>
      <c r="I17" s="5"/>
      <c r="J17" s="24"/>
      <c r="K17" s="24"/>
      <c r="L17" s="24"/>
    </row>
    <row r="18" spans="2:12" ht="38.25" x14ac:dyDescent="0.25">
      <c r="B18" s="10"/>
      <c r="C18" s="10"/>
      <c r="D18" s="10"/>
      <c r="E18" s="20">
        <v>5413</v>
      </c>
      <c r="F18" s="20" t="s">
        <v>48</v>
      </c>
      <c r="G18" s="4"/>
      <c r="H18" s="4"/>
      <c r="I18" s="5"/>
      <c r="J18" s="24"/>
      <c r="K18" s="24"/>
      <c r="L18" s="24"/>
    </row>
    <row r="19" spans="2:12" x14ac:dyDescent="0.25">
      <c r="B19" s="11"/>
      <c r="C19" s="9"/>
      <c r="D19" s="9"/>
      <c r="E19" s="9"/>
      <c r="F19" s="13"/>
      <c r="G19" s="4"/>
      <c r="H19" s="4"/>
      <c r="I19" s="4"/>
      <c r="J19" s="24"/>
      <c r="K19" s="24"/>
      <c r="L19" s="24"/>
    </row>
    <row r="21" spans="2:12" x14ac:dyDescent="0.25"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</row>
    <row r="22" spans="2:12" x14ac:dyDescent="0.25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</row>
    <row r="23" spans="2:12" x14ac:dyDescent="0.25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</row>
  </sheetData>
  <mergeCells count="5">
    <mergeCell ref="B8:F8"/>
    <mergeCell ref="B9:F9"/>
    <mergeCell ref="B2:L2"/>
    <mergeCell ref="B4:L4"/>
    <mergeCell ref="B5:L5"/>
  </mergeCells>
  <pageMargins left="0.7" right="0.7" top="0.75" bottom="0.75" header="0.3" footer="0.3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23"/>
  <sheetViews>
    <sheetView workbookViewId="0">
      <selection activeCell="J18" sqref="J18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113" t="s">
        <v>49</v>
      </c>
      <c r="C2" s="113"/>
      <c r="D2" s="113"/>
      <c r="E2" s="113"/>
      <c r="F2" s="113"/>
      <c r="G2" s="113"/>
      <c r="H2" s="113"/>
    </row>
    <row r="3" spans="2:8" ht="18" x14ac:dyDescent="0.25">
      <c r="B3" s="44"/>
      <c r="C3" s="44"/>
      <c r="D3" s="44"/>
      <c r="E3" s="44"/>
      <c r="F3" s="45"/>
      <c r="G3" s="45"/>
      <c r="H3" s="45"/>
    </row>
    <row r="4" spans="2:8" ht="25.5" x14ac:dyDescent="0.25">
      <c r="B4" s="30" t="s">
        <v>7</v>
      </c>
      <c r="C4" s="30" t="s">
        <v>83</v>
      </c>
      <c r="D4" s="30" t="s">
        <v>73</v>
      </c>
      <c r="E4" s="30" t="s">
        <v>74</v>
      </c>
      <c r="F4" s="30" t="s">
        <v>84</v>
      </c>
      <c r="G4" s="30" t="s">
        <v>24</v>
      </c>
      <c r="H4" s="30" t="s">
        <v>55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39</v>
      </c>
      <c r="H5" s="30" t="s">
        <v>40</v>
      </c>
    </row>
    <row r="6" spans="2:8" x14ac:dyDescent="0.25">
      <c r="B6" s="6" t="s">
        <v>51</v>
      </c>
      <c r="D6" s="4"/>
      <c r="E6" s="5"/>
      <c r="F6" s="24"/>
      <c r="G6" s="24"/>
      <c r="H6" s="24"/>
    </row>
    <row r="7" spans="2:8" x14ac:dyDescent="0.25">
      <c r="B7" s="6" t="s">
        <v>19</v>
      </c>
      <c r="C7" s="4"/>
      <c r="D7" s="4"/>
      <c r="E7" s="4"/>
      <c r="F7" s="24"/>
      <c r="G7" s="24"/>
      <c r="H7" s="24"/>
    </row>
    <row r="8" spans="2:8" x14ac:dyDescent="0.25">
      <c r="B8" s="18" t="s">
        <v>20</v>
      </c>
      <c r="C8" s="4"/>
      <c r="D8" s="4"/>
      <c r="E8" s="4"/>
      <c r="F8" s="24"/>
      <c r="G8" s="24"/>
      <c r="H8" s="24"/>
    </row>
    <row r="9" spans="2:8" x14ac:dyDescent="0.25">
      <c r="B9" s="6" t="s">
        <v>22</v>
      </c>
      <c r="C9" s="4"/>
      <c r="D9" s="4"/>
      <c r="E9" s="4"/>
      <c r="F9" s="24"/>
      <c r="G9" s="24"/>
      <c r="H9" s="24"/>
    </row>
    <row r="10" spans="2:8" x14ac:dyDescent="0.25">
      <c r="B10" s="19" t="s">
        <v>23</v>
      </c>
      <c r="C10" s="4"/>
      <c r="D10" s="4"/>
      <c r="E10" s="4"/>
      <c r="F10" s="24"/>
      <c r="G10" s="24"/>
      <c r="H10" s="24"/>
    </row>
    <row r="11" spans="2:8" x14ac:dyDescent="0.25">
      <c r="B11" s="6" t="s">
        <v>106</v>
      </c>
      <c r="C11" s="4"/>
      <c r="D11" s="4"/>
      <c r="E11" s="5"/>
      <c r="F11" s="24"/>
      <c r="G11" s="24"/>
      <c r="H11" s="24"/>
    </row>
    <row r="12" spans="2:8" x14ac:dyDescent="0.25">
      <c r="B12" s="19" t="s">
        <v>107</v>
      </c>
      <c r="C12" s="4"/>
      <c r="D12" s="4"/>
      <c r="E12" s="5"/>
      <c r="F12" s="24"/>
      <c r="G12" s="24"/>
      <c r="H12" s="24"/>
    </row>
    <row r="13" spans="2:8" x14ac:dyDescent="0.25">
      <c r="B13" s="19"/>
      <c r="C13" s="4"/>
      <c r="D13" s="4"/>
      <c r="E13" s="5"/>
      <c r="F13" s="24"/>
      <c r="G13" s="24"/>
      <c r="H13" s="24"/>
    </row>
    <row r="14" spans="2:8" ht="15.75" customHeight="1" x14ac:dyDescent="0.25">
      <c r="B14" s="6" t="s">
        <v>52</v>
      </c>
      <c r="C14" s="4"/>
      <c r="D14" s="4"/>
      <c r="E14" s="5"/>
      <c r="F14" s="24"/>
      <c r="G14" s="24"/>
      <c r="H14" s="24"/>
    </row>
    <row r="15" spans="2:8" ht="15.75" customHeight="1" x14ac:dyDescent="0.25">
      <c r="B15" s="6" t="s">
        <v>19</v>
      </c>
      <c r="C15" s="4"/>
      <c r="D15" s="4"/>
      <c r="E15" s="4"/>
      <c r="F15" s="24"/>
      <c r="G15" s="24"/>
      <c r="H15" s="24"/>
    </row>
    <row r="16" spans="2:8" x14ac:dyDescent="0.25">
      <c r="B16" s="18" t="s">
        <v>20</v>
      </c>
      <c r="C16" s="4"/>
      <c r="D16" s="4"/>
      <c r="E16" s="4"/>
      <c r="F16" s="24"/>
      <c r="G16" s="24"/>
      <c r="H16" s="24"/>
    </row>
    <row r="17" spans="2:8" x14ac:dyDescent="0.25">
      <c r="B17" s="6" t="s">
        <v>22</v>
      </c>
      <c r="C17" s="4"/>
      <c r="D17" s="4"/>
      <c r="E17" s="4"/>
      <c r="F17" s="24"/>
      <c r="G17" s="24"/>
      <c r="H17" s="24"/>
    </row>
    <row r="18" spans="2:8" x14ac:dyDescent="0.25">
      <c r="B18" s="19" t="s">
        <v>23</v>
      </c>
      <c r="C18" s="4"/>
      <c r="D18" s="4"/>
      <c r="E18" s="4"/>
      <c r="F18" s="24"/>
      <c r="G18" s="24"/>
      <c r="H18" s="24"/>
    </row>
    <row r="19" spans="2:8" x14ac:dyDescent="0.25">
      <c r="B19" s="6" t="s">
        <v>106</v>
      </c>
      <c r="C19" s="4"/>
      <c r="D19" s="4"/>
      <c r="E19" s="4"/>
      <c r="F19" s="24"/>
      <c r="G19" s="24"/>
      <c r="H19" s="24"/>
    </row>
    <row r="20" spans="2:8" x14ac:dyDescent="0.25">
      <c r="B20" s="19" t="s">
        <v>107</v>
      </c>
      <c r="C20" s="4"/>
      <c r="D20" s="4"/>
      <c r="E20" s="4"/>
      <c r="F20" s="24"/>
      <c r="G20" s="24"/>
      <c r="H20" s="24"/>
    </row>
    <row r="21" spans="2:8" x14ac:dyDescent="0.25">
      <c r="B21" s="10" t="s">
        <v>16</v>
      </c>
      <c r="C21" s="4"/>
      <c r="D21" s="4"/>
      <c r="E21" s="5"/>
      <c r="F21" s="24"/>
      <c r="G21" s="24"/>
      <c r="H21" s="24"/>
    </row>
    <row r="23" spans="2:8" x14ac:dyDescent="0.25">
      <c r="B23" s="36"/>
      <c r="C23" s="36"/>
      <c r="D23" s="36"/>
      <c r="E23" s="36"/>
      <c r="F23" s="36"/>
      <c r="G23" s="36"/>
      <c r="H23" s="36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J55"/>
  <sheetViews>
    <sheetView topLeftCell="A10" workbookViewId="0">
      <selection activeCell="A5" sqref="A5:XFD5"/>
    </sheetView>
  </sheetViews>
  <sheetFormatPr defaultRowHeight="15" x14ac:dyDescent="0.25"/>
  <cols>
    <col min="1" max="1" width="5.28515625" customWidth="1"/>
    <col min="2" max="2" width="7.42578125" bestFit="1" customWidth="1"/>
    <col min="3" max="3" width="5.5703125" bestFit="1" customWidth="1"/>
    <col min="4" max="4" width="28.28515625" customWidth="1"/>
    <col min="5" max="5" width="40.140625" customWidth="1"/>
    <col min="6" max="6" width="17" bestFit="1" customWidth="1"/>
    <col min="7" max="7" width="16.42578125" customWidth="1"/>
    <col min="8" max="8" width="18.85546875" customWidth="1"/>
    <col min="9" max="9" width="16.140625" customWidth="1"/>
    <col min="10" max="10" width="24.28515625" customWidth="1"/>
  </cols>
  <sheetData>
    <row r="1" spans="2:10" ht="18" x14ac:dyDescent="0.25">
      <c r="B1" s="2"/>
      <c r="C1" s="2"/>
      <c r="D1" s="2"/>
      <c r="E1" s="2"/>
      <c r="F1" s="2"/>
      <c r="G1" s="2"/>
      <c r="H1" s="2"/>
      <c r="I1" s="3"/>
      <c r="J1" s="3"/>
    </row>
    <row r="2" spans="2:10" ht="18" customHeight="1" x14ac:dyDescent="0.25">
      <c r="B2" s="164" t="s">
        <v>10</v>
      </c>
      <c r="C2" s="164"/>
      <c r="D2" s="164"/>
      <c r="E2" s="164"/>
      <c r="F2" s="164"/>
      <c r="G2" s="164"/>
      <c r="H2" s="164"/>
      <c r="I2" s="164"/>
      <c r="J2" s="21"/>
    </row>
    <row r="3" spans="2:10" ht="18" x14ac:dyDescent="0.25">
      <c r="B3" s="2"/>
      <c r="C3" s="2"/>
      <c r="D3" s="2"/>
      <c r="E3" s="2"/>
      <c r="F3" s="2"/>
      <c r="G3" s="2"/>
      <c r="H3" s="2"/>
      <c r="I3" s="3"/>
      <c r="J3" s="3"/>
    </row>
    <row r="4" spans="2:10" ht="15.75" x14ac:dyDescent="0.25">
      <c r="B4" s="175" t="s">
        <v>60</v>
      </c>
      <c r="C4" s="175"/>
      <c r="D4" s="175"/>
      <c r="E4" s="175"/>
      <c r="F4" s="175"/>
      <c r="G4" s="175"/>
      <c r="H4" s="175"/>
      <c r="I4" s="175"/>
    </row>
    <row r="5" spans="2:10" ht="7.5" customHeight="1" x14ac:dyDescent="0.25">
      <c r="B5" s="2"/>
      <c r="C5" s="2"/>
      <c r="D5" s="2"/>
      <c r="E5" s="2"/>
      <c r="F5" s="2"/>
      <c r="G5" s="2"/>
      <c r="H5" s="2"/>
      <c r="I5" s="3"/>
    </row>
    <row r="6" spans="2:10" ht="36" customHeight="1" x14ac:dyDescent="0.25">
      <c r="B6" s="148" t="s">
        <v>7</v>
      </c>
      <c r="C6" s="149"/>
      <c r="D6" s="149"/>
      <c r="E6" s="150"/>
      <c r="F6" s="112" t="s">
        <v>145</v>
      </c>
      <c r="G6" s="112" t="s">
        <v>144</v>
      </c>
      <c r="H6" s="112" t="s">
        <v>105</v>
      </c>
      <c r="I6" s="112" t="s">
        <v>24</v>
      </c>
    </row>
    <row r="7" spans="2:10" s="35" customFormat="1" ht="17.25" customHeight="1" x14ac:dyDescent="0.2">
      <c r="B7" s="141">
        <v>1</v>
      </c>
      <c r="C7" s="142"/>
      <c r="D7" s="142"/>
      <c r="E7" s="143"/>
      <c r="F7" s="33">
        <v>2</v>
      </c>
      <c r="G7" s="33">
        <v>3</v>
      </c>
      <c r="H7" s="33">
        <v>4</v>
      </c>
      <c r="I7" s="33" t="s">
        <v>50</v>
      </c>
    </row>
    <row r="8" spans="2:10" s="50" customFormat="1" ht="30" customHeight="1" x14ac:dyDescent="0.25">
      <c r="B8" s="165" t="s">
        <v>125</v>
      </c>
      <c r="C8" s="166"/>
      <c r="D8" s="167"/>
      <c r="E8" s="74" t="s">
        <v>108</v>
      </c>
      <c r="F8" s="75">
        <f t="shared" ref="F8" si="0">SUM(F9+F10)</f>
        <v>65000</v>
      </c>
      <c r="G8" s="75"/>
      <c r="H8" s="75">
        <f>SUM(H9+H10)</f>
        <v>13650.199999999999</v>
      </c>
      <c r="I8" s="76">
        <f>SUM((H8/F8)*100)</f>
        <v>21.00030769230769</v>
      </c>
    </row>
    <row r="9" spans="2:10" s="50" customFormat="1" ht="30" customHeight="1" x14ac:dyDescent="0.25">
      <c r="B9" s="172">
        <v>11</v>
      </c>
      <c r="C9" s="173"/>
      <c r="D9" s="174"/>
      <c r="E9" s="77" t="s">
        <v>109</v>
      </c>
      <c r="F9" s="75">
        <f>SUM(F13+F21+F26+F33+F38+F43)</f>
        <v>61300</v>
      </c>
      <c r="G9" s="75"/>
      <c r="H9" s="75">
        <f>SUM(H13+H21+H26+H33+H38+H43)</f>
        <v>13029.029999999999</v>
      </c>
      <c r="I9" s="76">
        <f t="shared" ref="I9:I48" si="1">SUM((H9/F9)*100)</f>
        <v>21.254535073409457</v>
      </c>
    </row>
    <row r="10" spans="2:10" s="50" customFormat="1" ht="30" customHeight="1" x14ac:dyDescent="0.25">
      <c r="B10" s="171">
        <v>52</v>
      </c>
      <c r="C10" s="171"/>
      <c r="D10" s="171"/>
      <c r="E10" s="77" t="s">
        <v>110</v>
      </c>
      <c r="F10" s="75">
        <f t="shared" ref="F10" si="2">SUM(F46)</f>
        <v>3700</v>
      </c>
      <c r="G10" s="75"/>
      <c r="H10" s="75">
        <f>SUM(H46)</f>
        <v>621.16999999999996</v>
      </c>
      <c r="I10" s="76">
        <f t="shared" si="1"/>
        <v>16.788378378378376</v>
      </c>
    </row>
    <row r="11" spans="2:10" ht="30" customHeight="1" x14ac:dyDescent="0.25">
      <c r="B11" s="168" t="s">
        <v>122</v>
      </c>
      <c r="C11" s="169"/>
      <c r="D11" s="170"/>
      <c r="E11" s="74" t="s">
        <v>111</v>
      </c>
      <c r="F11" s="75">
        <f>SUM(F12+F20+F25+F32+F37+F42)</f>
        <v>65000</v>
      </c>
      <c r="G11" s="75"/>
      <c r="H11" s="75">
        <f>SUM(H12+H20+H25+H32+H37+H42)</f>
        <v>13650.199999999999</v>
      </c>
      <c r="I11" s="76">
        <f t="shared" si="1"/>
        <v>21.00030769230769</v>
      </c>
    </row>
    <row r="12" spans="2:10" ht="30" customHeight="1" x14ac:dyDescent="0.25">
      <c r="B12" s="154" t="s">
        <v>117</v>
      </c>
      <c r="C12" s="155"/>
      <c r="D12" s="156"/>
      <c r="E12" s="78" t="s">
        <v>112</v>
      </c>
      <c r="F12" s="79">
        <v>46500</v>
      </c>
      <c r="G12" s="80"/>
      <c r="H12" s="80">
        <v>11820.87</v>
      </c>
      <c r="I12" s="76">
        <f t="shared" si="1"/>
        <v>25.421225806451613</v>
      </c>
    </row>
    <row r="13" spans="2:10" ht="30" customHeight="1" x14ac:dyDescent="0.25">
      <c r="B13" s="157">
        <v>11</v>
      </c>
      <c r="C13" s="158"/>
      <c r="D13" s="159"/>
      <c r="E13" s="81" t="s">
        <v>109</v>
      </c>
      <c r="F13" s="82">
        <v>46500</v>
      </c>
      <c r="G13" s="83"/>
      <c r="H13" s="83">
        <v>11820.87</v>
      </c>
      <c r="I13" s="76">
        <f t="shared" si="1"/>
        <v>25.421225806451613</v>
      </c>
    </row>
    <row r="14" spans="2:10" ht="30" customHeight="1" x14ac:dyDescent="0.25">
      <c r="B14" s="160">
        <v>3</v>
      </c>
      <c r="C14" s="160"/>
      <c r="D14" s="160"/>
      <c r="E14" s="84" t="s">
        <v>4</v>
      </c>
      <c r="F14" s="82">
        <v>46500</v>
      </c>
      <c r="G14" s="83"/>
      <c r="H14" s="83">
        <v>11820.87</v>
      </c>
      <c r="I14" s="76">
        <f t="shared" si="1"/>
        <v>25.421225806451613</v>
      </c>
    </row>
    <row r="15" spans="2:10" ht="30" customHeight="1" x14ac:dyDescent="0.25">
      <c r="B15" s="151">
        <v>31</v>
      </c>
      <c r="C15" s="152"/>
      <c r="D15" s="153"/>
      <c r="E15" s="84" t="s">
        <v>5</v>
      </c>
      <c r="F15" s="82">
        <v>46000</v>
      </c>
      <c r="G15" s="83"/>
      <c r="H15" s="83">
        <v>11820.87</v>
      </c>
      <c r="I15" s="76">
        <f t="shared" si="1"/>
        <v>25.697543478260869</v>
      </c>
    </row>
    <row r="16" spans="2:10" ht="30" customHeight="1" x14ac:dyDescent="0.25">
      <c r="B16" s="85"/>
      <c r="C16" s="86">
        <v>3111</v>
      </c>
      <c r="D16" s="87"/>
      <c r="E16" s="88" t="s">
        <v>36</v>
      </c>
      <c r="F16" s="82"/>
      <c r="G16" s="83"/>
      <c r="H16" s="83">
        <v>9803.33</v>
      </c>
      <c r="I16" s="76"/>
    </row>
    <row r="17" spans="2:9" ht="30" customHeight="1" x14ac:dyDescent="0.25">
      <c r="B17" s="85"/>
      <c r="C17" s="86">
        <v>3121</v>
      </c>
      <c r="D17" s="87"/>
      <c r="E17" s="88" t="s">
        <v>126</v>
      </c>
      <c r="F17" s="82"/>
      <c r="G17" s="83"/>
      <c r="H17" s="83">
        <v>400</v>
      </c>
      <c r="I17" s="76"/>
    </row>
    <row r="18" spans="2:9" ht="30" customHeight="1" x14ac:dyDescent="0.25">
      <c r="B18" s="85"/>
      <c r="C18" s="86">
        <v>3132</v>
      </c>
      <c r="D18" s="87"/>
      <c r="E18" s="88" t="s">
        <v>139</v>
      </c>
      <c r="F18" s="82"/>
      <c r="G18" s="83"/>
      <c r="H18" s="83">
        <v>1617.54</v>
      </c>
      <c r="I18" s="76"/>
    </row>
    <row r="19" spans="2:9" ht="30" customHeight="1" x14ac:dyDescent="0.25">
      <c r="B19" s="151">
        <v>32</v>
      </c>
      <c r="C19" s="152"/>
      <c r="D19" s="153"/>
      <c r="E19" s="88" t="s">
        <v>12</v>
      </c>
      <c r="F19" s="82">
        <v>500</v>
      </c>
      <c r="G19" s="83"/>
      <c r="H19" s="83"/>
      <c r="I19" s="76">
        <f t="shared" si="1"/>
        <v>0</v>
      </c>
    </row>
    <row r="20" spans="2:9" ht="30" customHeight="1" x14ac:dyDescent="0.25">
      <c r="B20" s="154" t="s">
        <v>118</v>
      </c>
      <c r="C20" s="155"/>
      <c r="D20" s="156"/>
      <c r="E20" s="78" t="s">
        <v>113</v>
      </c>
      <c r="F20" s="79">
        <v>3000</v>
      </c>
      <c r="G20" s="80"/>
      <c r="H20" s="80">
        <v>78.58</v>
      </c>
      <c r="I20" s="76">
        <f t="shared" si="1"/>
        <v>2.6193333333333331</v>
      </c>
    </row>
    <row r="21" spans="2:9" ht="30" customHeight="1" x14ac:dyDescent="0.25">
      <c r="B21" s="157">
        <v>11</v>
      </c>
      <c r="C21" s="158"/>
      <c r="D21" s="159"/>
      <c r="E21" s="81" t="s">
        <v>109</v>
      </c>
      <c r="F21" s="82">
        <v>3000</v>
      </c>
      <c r="G21" s="83"/>
      <c r="H21" s="83">
        <v>78.58</v>
      </c>
      <c r="I21" s="76">
        <f t="shared" si="1"/>
        <v>2.6193333333333331</v>
      </c>
    </row>
    <row r="22" spans="2:9" ht="30" customHeight="1" x14ac:dyDescent="0.25">
      <c r="B22" s="160">
        <v>3</v>
      </c>
      <c r="C22" s="160"/>
      <c r="D22" s="160"/>
      <c r="E22" s="84" t="s">
        <v>4</v>
      </c>
      <c r="F22" s="82">
        <v>3000</v>
      </c>
      <c r="G22" s="83"/>
      <c r="H22" s="83">
        <v>78.58</v>
      </c>
      <c r="I22" s="76">
        <f t="shared" si="1"/>
        <v>2.6193333333333331</v>
      </c>
    </row>
    <row r="23" spans="2:9" ht="30" customHeight="1" x14ac:dyDescent="0.25">
      <c r="B23" s="151">
        <v>32</v>
      </c>
      <c r="C23" s="152"/>
      <c r="D23" s="153"/>
      <c r="E23" s="88" t="s">
        <v>12</v>
      </c>
      <c r="F23" s="82">
        <v>3000</v>
      </c>
      <c r="G23" s="83"/>
      <c r="H23" s="83">
        <v>78.58</v>
      </c>
      <c r="I23" s="76">
        <f t="shared" si="1"/>
        <v>2.6193333333333331</v>
      </c>
    </row>
    <row r="24" spans="2:9" ht="30" customHeight="1" x14ac:dyDescent="0.25">
      <c r="B24" s="85"/>
      <c r="C24" s="86">
        <v>3223</v>
      </c>
      <c r="D24" s="87"/>
      <c r="E24" s="88" t="s">
        <v>90</v>
      </c>
      <c r="F24" s="82"/>
      <c r="G24" s="83"/>
      <c r="H24" s="83">
        <v>78.58</v>
      </c>
      <c r="I24" s="76"/>
    </row>
    <row r="25" spans="2:9" ht="30" customHeight="1" x14ac:dyDescent="0.25">
      <c r="B25" s="154" t="s">
        <v>119</v>
      </c>
      <c r="C25" s="155"/>
      <c r="D25" s="156"/>
      <c r="E25" s="78" t="s">
        <v>114</v>
      </c>
      <c r="F25" s="79">
        <v>4000</v>
      </c>
      <c r="G25" s="80"/>
      <c r="H25" s="80">
        <v>1001.73</v>
      </c>
      <c r="I25" s="76">
        <f t="shared" si="1"/>
        <v>25.04325</v>
      </c>
    </row>
    <row r="26" spans="2:9" ht="30" customHeight="1" x14ac:dyDescent="0.25">
      <c r="B26" s="157">
        <v>11</v>
      </c>
      <c r="C26" s="158"/>
      <c r="D26" s="159"/>
      <c r="E26" s="81" t="s">
        <v>109</v>
      </c>
      <c r="F26" s="82">
        <v>4000</v>
      </c>
      <c r="G26" s="83"/>
      <c r="H26" s="83">
        <v>1001.73</v>
      </c>
      <c r="I26" s="76">
        <f t="shared" si="1"/>
        <v>25.04325</v>
      </c>
    </row>
    <row r="27" spans="2:9" ht="30" customHeight="1" x14ac:dyDescent="0.25">
      <c r="B27" s="151">
        <v>3</v>
      </c>
      <c r="C27" s="152"/>
      <c r="D27" s="153"/>
      <c r="E27" s="84" t="s">
        <v>4</v>
      </c>
      <c r="F27" s="82">
        <v>4000</v>
      </c>
      <c r="G27" s="83"/>
      <c r="H27" s="83">
        <v>1001.73</v>
      </c>
      <c r="I27" s="76">
        <f t="shared" si="1"/>
        <v>25.04325</v>
      </c>
    </row>
    <row r="28" spans="2:9" ht="30" customHeight="1" x14ac:dyDescent="0.25">
      <c r="B28" s="151">
        <v>32</v>
      </c>
      <c r="C28" s="152"/>
      <c r="D28" s="153"/>
      <c r="E28" s="88" t="s">
        <v>12</v>
      </c>
      <c r="F28" s="82">
        <v>4000</v>
      </c>
      <c r="G28" s="83"/>
      <c r="H28" s="83">
        <v>1001.73</v>
      </c>
      <c r="I28" s="76">
        <f t="shared" si="1"/>
        <v>25.04325</v>
      </c>
    </row>
    <row r="29" spans="2:9" ht="30" customHeight="1" x14ac:dyDescent="0.25">
      <c r="B29" s="85"/>
      <c r="C29" s="86">
        <v>3231</v>
      </c>
      <c r="D29" s="87"/>
      <c r="E29" s="88" t="s">
        <v>140</v>
      </c>
      <c r="F29" s="82"/>
      <c r="G29" s="83"/>
      <c r="H29" s="83">
        <v>329.7</v>
      </c>
      <c r="I29" s="76"/>
    </row>
    <row r="30" spans="2:9" ht="30" customHeight="1" x14ac:dyDescent="0.25">
      <c r="B30" s="85"/>
      <c r="C30" s="86">
        <v>3233</v>
      </c>
      <c r="D30" s="87"/>
      <c r="E30" s="88" t="s">
        <v>88</v>
      </c>
      <c r="F30" s="82"/>
      <c r="G30" s="83"/>
      <c r="H30" s="83">
        <v>127.44</v>
      </c>
      <c r="I30" s="76"/>
    </row>
    <row r="31" spans="2:9" ht="30" customHeight="1" x14ac:dyDescent="0.25">
      <c r="B31" s="85"/>
      <c r="C31" s="86">
        <v>3238</v>
      </c>
      <c r="D31" s="87"/>
      <c r="E31" s="88" t="s">
        <v>141</v>
      </c>
      <c r="F31" s="82"/>
      <c r="G31" s="83"/>
      <c r="H31" s="83">
        <v>544.59</v>
      </c>
      <c r="I31" s="76"/>
    </row>
    <row r="32" spans="2:9" ht="30" customHeight="1" x14ac:dyDescent="0.25">
      <c r="B32" s="154" t="s">
        <v>120</v>
      </c>
      <c r="C32" s="155"/>
      <c r="D32" s="156"/>
      <c r="E32" s="78" t="s">
        <v>115</v>
      </c>
      <c r="F32" s="79">
        <v>500</v>
      </c>
      <c r="G32" s="80"/>
      <c r="H32" s="80">
        <v>38.64</v>
      </c>
      <c r="I32" s="76">
        <f t="shared" si="1"/>
        <v>7.7279999999999998</v>
      </c>
    </row>
    <row r="33" spans="2:9" ht="30" customHeight="1" x14ac:dyDescent="0.25">
      <c r="B33" s="157">
        <v>11</v>
      </c>
      <c r="C33" s="158"/>
      <c r="D33" s="159"/>
      <c r="E33" s="81" t="s">
        <v>109</v>
      </c>
      <c r="F33" s="82">
        <v>500</v>
      </c>
      <c r="G33" s="83"/>
      <c r="H33" s="83">
        <v>38.64</v>
      </c>
      <c r="I33" s="76">
        <f t="shared" si="1"/>
        <v>7.7279999999999998</v>
      </c>
    </row>
    <row r="34" spans="2:9" ht="30" customHeight="1" x14ac:dyDescent="0.25">
      <c r="B34" s="151">
        <v>3</v>
      </c>
      <c r="C34" s="152"/>
      <c r="D34" s="153"/>
      <c r="E34" s="84" t="s">
        <v>4</v>
      </c>
      <c r="F34" s="82">
        <v>500</v>
      </c>
      <c r="G34" s="83"/>
      <c r="H34" s="83">
        <v>38.64</v>
      </c>
      <c r="I34" s="76">
        <f t="shared" si="1"/>
        <v>7.7279999999999998</v>
      </c>
    </row>
    <row r="35" spans="2:9" ht="30" customHeight="1" x14ac:dyDescent="0.25">
      <c r="B35" s="151">
        <v>32</v>
      </c>
      <c r="C35" s="152"/>
      <c r="D35" s="153"/>
      <c r="E35" s="88" t="s">
        <v>12</v>
      </c>
      <c r="F35" s="82">
        <v>500</v>
      </c>
      <c r="G35" s="83"/>
      <c r="H35" s="83">
        <v>38.64</v>
      </c>
      <c r="I35" s="76">
        <f t="shared" si="1"/>
        <v>7.7279999999999998</v>
      </c>
    </row>
    <row r="36" spans="2:9" ht="30" customHeight="1" x14ac:dyDescent="0.25">
      <c r="B36" s="85"/>
      <c r="C36" s="86">
        <v>3295</v>
      </c>
      <c r="D36" s="87"/>
      <c r="E36" s="88" t="s">
        <v>99</v>
      </c>
      <c r="F36" s="82"/>
      <c r="G36" s="83"/>
      <c r="H36" s="83">
        <v>38.64</v>
      </c>
      <c r="I36" s="76"/>
    </row>
    <row r="37" spans="2:9" ht="30" customHeight="1" x14ac:dyDescent="0.25">
      <c r="B37" s="154" t="s">
        <v>121</v>
      </c>
      <c r="C37" s="155"/>
      <c r="D37" s="156"/>
      <c r="E37" s="78" t="s">
        <v>116</v>
      </c>
      <c r="F37" s="79">
        <v>1000</v>
      </c>
      <c r="G37" s="80"/>
      <c r="H37" s="80">
        <v>89.21</v>
      </c>
      <c r="I37" s="76">
        <f t="shared" si="1"/>
        <v>8.9209999999999994</v>
      </c>
    </row>
    <row r="38" spans="2:9" ht="30" customHeight="1" x14ac:dyDescent="0.25">
      <c r="B38" s="157">
        <v>11</v>
      </c>
      <c r="C38" s="158"/>
      <c r="D38" s="159"/>
      <c r="E38" s="81" t="s">
        <v>109</v>
      </c>
      <c r="F38" s="82">
        <v>1000</v>
      </c>
      <c r="G38" s="83"/>
      <c r="H38" s="83">
        <v>89.21</v>
      </c>
      <c r="I38" s="76">
        <f t="shared" si="1"/>
        <v>8.9209999999999994</v>
      </c>
    </row>
    <row r="39" spans="2:9" ht="30" customHeight="1" x14ac:dyDescent="0.25">
      <c r="B39" s="151">
        <v>3</v>
      </c>
      <c r="C39" s="152"/>
      <c r="D39" s="153"/>
      <c r="E39" s="84" t="s">
        <v>4</v>
      </c>
      <c r="F39" s="82">
        <v>1000</v>
      </c>
      <c r="G39" s="83"/>
      <c r="H39" s="83">
        <v>89.21</v>
      </c>
      <c r="I39" s="76">
        <f t="shared" si="1"/>
        <v>8.9209999999999994</v>
      </c>
    </row>
    <row r="40" spans="2:9" ht="30" customHeight="1" x14ac:dyDescent="0.25">
      <c r="B40" s="151">
        <v>34</v>
      </c>
      <c r="C40" s="152"/>
      <c r="D40" s="153"/>
      <c r="E40" s="88" t="s">
        <v>94</v>
      </c>
      <c r="F40" s="82">
        <v>1000</v>
      </c>
      <c r="G40" s="83"/>
      <c r="H40" s="83">
        <v>89.21</v>
      </c>
      <c r="I40" s="76">
        <f t="shared" si="1"/>
        <v>8.9209999999999994</v>
      </c>
    </row>
    <row r="41" spans="2:9" ht="30" customHeight="1" x14ac:dyDescent="0.25">
      <c r="B41" s="85"/>
      <c r="C41" s="86">
        <v>3431</v>
      </c>
      <c r="D41" s="87"/>
      <c r="E41" s="88" t="s">
        <v>142</v>
      </c>
      <c r="F41" s="82"/>
      <c r="G41" s="83"/>
      <c r="H41" s="83">
        <v>89.21</v>
      </c>
      <c r="I41" s="76"/>
    </row>
    <row r="42" spans="2:9" ht="30" customHeight="1" x14ac:dyDescent="0.25">
      <c r="B42" s="154" t="s">
        <v>123</v>
      </c>
      <c r="C42" s="155"/>
      <c r="D42" s="156"/>
      <c r="E42" s="89" t="s">
        <v>124</v>
      </c>
      <c r="F42" s="79">
        <v>10000</v>
      </c>
      <c r="G42" s="80"/>
      <c r="H42" s="80">
        <v>621.16999999999996</v>
      </c>
      <c r="I42" s="76">
        <f t="shared" si="1"/>
        <v>6.2116999999999996</v>
      </c>
    </row>
    <row r="43" spans="2:9" ht="30" customHeight="1" x14ac:dyDescent="0.25">
      <c r="B43" s="157">
        <v>11</v>
      </c>
      <c r="C43" s="158"/>
      <c r="D43" s="159"/>
      <c r="E43" s="81" t="s">
        <v>109</v>
      </c>
      <c r="F43" s="82">
        <v>6300</v>
      </c>
      <c r="G43" s="83"/>
      <c r="H43" s="83"/>
      <c r="I43" s="76">
        <f t="shared" si="1"/>
        <v>0</v>
      </c>
    </row>
    <row r="44" spans="2:9" ht="30" customHeight="1" x14ac:dyDescent="0.25">
      <c r="B44" s="151">
        <v>4</v>
      </c>
      <c r="C44" s="152"/>
      <c r="D44" s="153"/>
      <c r="E44" s="84" t="s">
        <v>6</v>
      </c>
      <c r="F44" s="82">
        <v>6300</v>
      </c>
      <c r="G44" s="83"/>
      <c r="H44" s="83"/>
      <c r="I44" s="76">
        <f t="shared" si="1"/>
        <v>0</v>
      </c>
    </row>
    <row r="45" spans="2:9" ht="30" customHeight="1" x14ac:dyDescent="0.25">
      <c r="B45" s="151">
        <v>42</v>
      </c>
      <c r="C45" s="152"/>
      <c r="D45" s="153"/>
      <c r="E45" s="88" t="s">
        <v>97</v>
      </c>
      <c r="F45" s="82">
        <v>6300</v>
      </c>
      <c r="G45" s="83"/>
      <c r="H45" s="83"/>
      <c r="I45" s="76">
        <f t="shared" si="1"/>
        <v>0</v>
      </c>
    </row>
    <row r="46" spans="2:9" ht="30" customHeight="1" x14ac:dyDescent="0.25">
      <c r="B46" s="157">
        <v>52</v>
      </c>
      <c r="C46" s="158"/>
      <c r="D46" s="159"/>
      <c r="E46" s="81" t="s">
        <v>110</v>
      </c>
      <c r="F46" s="82">
        <v>3700</v>
      </c>
      <c r="G46" s="83"/>
      <c r="H46" s="83">
        <v>621.16999999999996</v>
      </c>
      <c r="I46" s="76">
        <f t="shared" si="1"/>
        <v>16.788378378378376</v>
      </c>
    </row>
    <row r="47" spans="2:9" ht="30" customHeight="1" x14ac:dyDescent="0.25">
      <c r="B47" s="151">
        <v>4</v>
      </c>
      <c r="C47" s="152"/>
      <c r="D47" s="153"/>
      <c r="E47" s="84" t="s">
        <v>6</v>
      </c>
      <c r="F47" s="82">
        <v>3700</v>
      </c>
      <c r="G47" s="83"/>
      <c r="H47" s="83">
        <v>621.16999999999996</v>
      </c>
      <c r="I47" s="76">
        <f t="shared" si="1"/>
        <v>16.788378378378376</v>
      </c>
    </row>
    <row r="48" spans="2:9" ht="30" customHeight="1" x14ac:dyDescent="0.25">
      <c r="B48" s="151">
        <v>42</v>
      </c>
      <c r="C48" s="152"/>
      <c r="D48" s="153"/>
      <c r="E48" s="88" t="s">
        <v>97</v>
      </c>
      <c r="F48" s="82">
        <v>3700</v>
      </c>
      <c r="G48" s="83"/>
      <c r="H48" s="83">
        <v>621.16999999999996</v>
      </c>
      <c r="I48" s="76">
        <f t="shared" si="1"/>
        <v>16.788378378378376</v>
      </c>
    </row>
    <row r="49" spans="2:9" ht="38.25" customHeight="1" x14ac:dyDescent="0.25">
      <c r="B49" s="85"/>
      <c r="C49" s="86">
        <v>4241</v>
      </c>
      <c r="D49" s="87"/>
      <c r="E49" s="88" t="s">
        <v>95</v>
      </c>
      <c r="F49" s="82"/>
      <c r="G49" s="83"/>
      <c r="H49" s="83">
        <v>621.16999999999996</v>
      </c>
      <c r="I49" s="90"/>
    </row>
    <row r="50" spans="2:9" x14ac:dyDescent="0.25">
      <c r="B50" s="36"/>
      <c r="C50" s="36"/>
      <c r="D50" s="36"/>
      <c r="E50" s="36"/>
    </row>
    <row r="52" spans="2:9" x14ac:dyDescent="0.25">
      <c r="D52" s="163" t="s">
        <v>138</v>
      </c>
      <c r="E52" s="163"/>
      <c r="F52" s="163"/>
    </row>
    <row r="53" spans="2:9" x14ac:dyDescent="0.25">
      <c r="G53" s="161" t="s">
        <v>135</v>
      </c>
      <c r="H53" s="161"/>
      <c r="I53" s="161"/>
    </row>
    <row r="54" spans="2:9" x14ac:dyDescent="0.25">
      <c r="G54" s="161" t="s">
        <v>136</v>
      </c>
      <c r="H54" s="161"/>
      <c r="I54" s="161"/>
    </row>
    <row r="55" spans="2:9" x14ac:dyDescent="0.25">
      <c r="G55" s="162" t="s">
        <v>137</v>
      </c>
      <c r="H55" s="162"/>
      <c r="I55" s="162"/>
    </row>
  </sheetData>
  <mergeCells count="40">
    <mergeCell ref="G53:I53"/>
    <mergeCell ref="G54:I54"/>
    <mergeCell ref="G55:I55"/>
    <mergeCell ref="D52:F52"/>
    <mergeCell ref="B2:I2"/>
    <mergeCell ref="B13:D13"/>
    <mergeCell ref="B8:D8"/>
    <mergeCell ref="B11:D11"/>
    <mergeCell ref="B12:D12"/>
    <mergeCell ref="B10:D10"/>
    <mergeCell ref="B9:D9"/>
    <mergeCell ref="B22:D22"/>
    <mergeCell ref="B23:D23"/>
    <mergeCell ref="B4:I4"/>
    <mergeCell ref="B6:E6"/>
    <mergeCell ref="B7:E7"/>
    <mergeCell ref="B14:D14"/>
    <mergeCell ref="B15:D15"/>
    <mergeCell ref="B20:D20"/>
    <mergeCell ref="B19:D19"/>
    <mergeCell ref="B21:D21"/>
    <mergeCell ref="B32:D32"/>
    <mergeCell ref="B33:D33"/>
    <mergeCell ref="B34:D34"/>
    <mergeCell ref="B35:D35"/>
    <mergeCell ref="B25:D25"/>
    <mergeCell ref="B26:D26"/>
    <mergeCell ref="B27:D27"/>
    <mergeCell ref="B28:D28"/>
    <mergeCell ref="B47:D47"/>
    <mergeCell ref="B48:D48"/>
    <mergeCell ref="B37:D37"/>
    <mergeCell ref="B38:D38"/>
    <mergeCell ref="B39:D39"/>
    <mergeCell ref="B40:D40"/>
    <mergeCell ref="B42:D42"/>
    <mergeCell ref="B43:D43"/>
    <mergeCell ref="B44:D44"/>
    <mergeCell ref="B45:D45"/>
    <mergeCell ref="B46:D46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2</vt:i4>
      </vt:variant>
    </vt:vector>
  </HeadingPairs>
  <TitlesOfParts>
    <vt:vector size="9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Jelena Grbin</cp:lastModifiedBy>
  <cp:lastPrinted>2024-07-31T10:30:37Z</cp:lastPrinted>
  <dcterms:created xsi:type="dcterms:W3CDTF">2022-08-12T12:51:27Z</dcterms:created>
  <dcterms:modified xsi:type="dcterms:W3CDTF">2024-07-31T10:38:14Z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